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codeName="ThisWorkbook" autoCompressPictures="0"/>
  <xr:revisionPtr revIDLastSave="0" documentId="8_{2C2C8BD4-97B5-4C7F-97C8-1FCE0EABA726}" xr6:coauthVersionLast="47" xr6:coauthVersionMax="47" xr10:uidLastSave="{00000000-0000-0000-0000-000000000000}"/>
  <bookViews>
    <workbookView xWindow="28680" yWindow="-120" windowWidth="29040" windowHeight="15840" tabRatio="788" xr2:uid="{00000000-000D-0000-FFFF-FFFF00000000}"/>
  </bookViews>
  <sheets>
    <sheet name="Gennaio" sheetId="14" r:id="rId1"/>
    <sheet name="Febbraio" sheetId="15" r:id="rId2"/>
    <sheet name="Marzo" sheetId="16" r:id="rId3"/>
    <sheet name="Aprile" sheetId="17" r:id="rId4"/>
    <sheet name="Maggio" sheetId="18" r:id="rId5"/>
    <sheet name="Giu" sheetId="19" r:id="rId6"/>
    <sheet name="Luglio" sheetId="20" r:id="rId7"/>
    <sheet name="Agosto" sheetId="21" r:id="rId8"/>
    <sheet name="Settembre" sheetId="22" r:id="rId9"/>
    <sheet name="Ottobre" sheetId="23" r:id="rId10"/>
    <sheet name="Novembre" sheetId="24" r:id="rId11"/>
    <sheet name="Dicembre" sheetId="25" r:id="rId12"/>
  </sheets>
  <definedNames>
    <definedName name="AnnoCalendario">Gennaio!$K$5</definedName>
    <definedName name="_xlnm.Print_Area" localSheetId="7">Agosto!$A:$I</definedName>
    <definedName name="_xlnm.Print_Area" localSheetId="3">Aprile!$A:$I</definedName>
    <definedName name="_xlnm.Print_Area" localSheetId="11">Dicembre!$A:$I</definedName>
    <definedName name="_xlnm.Print_Area" localSheetId="1">Febbraio!$A:$I</definedName>
    <definedName name="_xlnm.Print_Area" localSheetId="0">Gennaio!$A:$I</definedName>
    <definedName name="_xlnm.Print_Area" localSheetId="5">Giu!$A:$I</definedName>
    <definedName name="_xlnm.Print_Area" localSheetId="6">Luglio!$A:$I</definedName>
    <definedName name="_xlnm.Print_Area" localSheetId="4">Maggio!$A:$I</definedName>
    <definedName name="_xlnm.Print_Area" localSheetId="2">Marzo!$A:$I</definedName>
    <definedName name="_xlnm.Print_Area" localSheetId="10">Novembre!$A:$I</definedName>
    <definedName name="_xlnm.Print_Area" localSheetId="9">Ottobre!$A:$I</definedName>
    <definedName name="_xlnm.Print_Area" localSheetId="8">Settembre!$A:$I</definedName>
    <definedName name="AreaTitoloColonna1..H12.1">Gennaio!$B$3</definedName>
    <definedName name="AreaTitoloColonna1..H12.10">Ottobre!$B$3</definedName>
    <definedName name="AreaTitoloColonna1..H12.11">Novembre!$B$3</definedName>
    <definedName name="AreaTitoloColonna1..H12.12">Dicembre!$B$3</definedName>
    <definedName name="AreaTitoloColonna1..H12.2">Febbraio!$B$3</definedName>
    <definedName name="AreaTitoloColonna1..H12.3">Marzo!$B$3</definedName>
    <definedName name="AreaTitoloColonna1..H12.4">Aprile!$B$3</definedName>
    <definedName name="AreaTitoloColonna1..H12.5">Maggio!$B$3</definedName>
    <definedName name="AreaTitoloColonna1..H12.6">Giu!$B$3</definedName>
    <definedName name="AreaTitoloColonna1..H12.7">Luglio!$B$3</definedName>
    <definedName name="AreaTitoloColonna1..H12.8">Agosto!$B$3</definedName>
    <definedName name="AreaTitoloColonna1..H12.9">Settembre!$B$3</definedName>
    <definedName name="AreaTitoloColonna2..C14.1">Gennaio!$B$3</definedName>
    <definedName name="AreaTitoloColonna2..C14.10">Ottobre!$B$3</definedName>
    <definedName name="AreaTitoloColonna2..C14.11">Novembre!$B$3</definedName>
    <definedName name="AreaTitoloColonna2..C14.12">Dicembre!$B$3</definedName>
    <definedName name="AreaTitoloColonna2..C14.2">Febbraio!$B$3</definedName>
    <definedName name="AreaTitoloColonna2..C14.3">Marzo!$B$3</definedName>
    <definedName name="AreaTitoloColonna2..C14.4">Aprile!$B$3</definedName>
    <definedName name="AreaTitoloColonna2..C14.5">Maggio!$B$3</definedName>
    <definedName name="AreaTitoloColonna2..C14.6">Giu!$B$3</definedName>
    <definedName name="AreaTitoloColonna2..C14.7">Luglio!$B$3</definedName>
    <definedName name="AreaTitoloColonna2..C14.8">Agosto!$B$3</definedName>
    <definedName name="AreaTitoloColonna2..C14.9">Settembre!$B$3</definedName>
    <definedName name="AreaTitoloRiga1..K3">Gennaio!$K$4</definedName>
    <definedName name="GiorniESettimane">{0,1,2,3,4,5,6} + {0;1;2;3;4;5}*7</definedName>
    <definedName name="InizioSettimana">Gennaio!$L$5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2" i="25" l="1"/>
  <c r="B2" i="24"/>
  <c r="B2" i="23"/>
  <c r="B2" i="22"/>
  <c r="B2" i="21"/>
  <c r="B2" i="20"/>
  <c r="B2" i="19"/>
  <c r="B2" i="18"/>
  <c r="B2" i="17"/>
  <c r="B2" i="16"/>
  <c r="B2" i="15"/>
  <c r="B2" i="14"/>
  <c r="B14" i="25" a="1"/>
  <c r="C14" i="25" s="1"/>
  <c r="B12" i="25" a="1"/>
  <c r="G12" i="25" s="1"/>
  <c r="B10" i="25" a="1"/>
  <c r="G10" i="25" s="1"/>
  <c r="F8" i="25"/>
  <c r="B8" i="25" a="1"/>
  <c r="G8" i="25" s="1"/>
  <c r="F6" i="25"/>
  <c r="B6" i="25" a="1"/>
  <c r="G6" i="25" s="1"/>
  <c r="F4" i="25"/>
  <c r="F3" i="25" s="1"/>
  <c r="B4" i="25"/>
  <c r="B4" i="25" a="1"/>
  <c r="G4" i="25" s="1"/>
  <c r="G3" i="25" s="1"/>
  <c r="B14" i="24" a="1"/>
  <c r="B14" i="24" s="1"/>
  <c r="B12" i="24" a="1"/>
  <c r="G12" i="24" s="1"/>
  <c r="B10" i="24" a="1"/>
  <c r="G10" i="24" s="1"/>
  <c r="B8" i="24" a="1"/>
  <c r="G8" i="24" s="1"/>
  <c r="B6" i="24" a="1"/>
  <c r="G6" i="24" s="1"/>
  <c r="B4" i="24" a="1"/>
  <c r="G4" i="24" s="1"/>
  <c r="G3" i="24" s="1"/>
  <c r="B14" i="23" a="1"/>
  <c r="C14" i="23" s="1"/>
  <c r="H12" i="23"/>
  <c r="B12" i="23"/>
  <c r="B12" i="23" a="1"/>
  <c r="G12" i="23" s="1"/>
  <c r="H10" i="23"/>
  <c r="D10" i="23"/>
  <c r="B10" i="23" a="1"/>
  <c r="G10" i="23" s="1"/>
  <c r="D8" i="23"/>
  <c r="B8" i="23" a="1"/>
  <c r="G8" i="23" s="1"/>
  <c r="H6" i="23"/>
  <c r="D6" i="23"/>
  <c r="B6" i="23" a="1"/>
  <c r="G6" i="23" s="1"/>
  <c r="B4" i="23" a="1"/>
  <c r="G4" i="23" s="1"/>
  <c r="G3" i="23" s="1"/>
  <c r="B14" i="22" a="1"/>
  <c r="B14" i="22" s="1"/>
  <c r="G12" i="22"/>
  <c r="B12" i="22" a="1"/>
  <c r="C12" i="22" s="1"/>
  <c r="B10" i="22" a="1"/>
  <c r="G10" i="22" s="1"/>
  <c r="B8" i="22" a="1"/>
  <c r="C8" i="22" s="1"/>
  <c r="G6" i="22"/>
  <c r="B6" i="22" a="1"/>
  <c r="C6" i="22" s="1"/>
  <c r="G4" i="22"/>
  <c r="G3" i="22" s="1"/>
  <c r="B4" i="22" a="1"/>
  <c r="C4" i="22" s="1"/>
  <c r="C3" i="22" s="1"/>
  <c r="B14" i="21" a="1"/>
  <c r="C14" i="21" s="1"/>
  <c r="B12" i="21" a="1"/>
  <c r="G12" i="21" s="1"/>
  <c r="F10" i="21"/>
  <c r="D10" i="21"/>
  <c r="B10" i="21" a="1"/>
  <c r="G10" i="21" s="1"/>
  <c r="B8" i="21" a="1"/>
  <c r="G8" i="21" s="1"/>
  <c r="B6" i="21" a="1"/>
  <c r="G6" i="21" s="1"/>
  <c r="B4" i="21" a="1"/>
  <c r="H4" i="21" s="1"/>
  <c r="H3" i="21" s="1"/>
  <c r="B14" i="20" a="1"/>
  <c r="C14" i="20" s="1"/>
  <c r="B12" i="20" a="1"/>
  <c r="G12" i="20" s="1"/>
  <c r="B10" i="20" a="1"/>
  <c r="G10" i="20" s="1"/>
  <c r="B8" i="20" a="1"/>
  <c r="G8" i="20" s="1"/>
  <c r="B6" i="20" a="1"/>
  <c r="G6" i="20" s="1"/>
  <c r="B4" i="20" a="1"/>
  <c r="G4" i="20" s="1"/>
  <c r="G3" i="20" s="1"/>
  <c r="B14" i="19"/>
  <c r="B14" i="19" a="1"/>
  <c r="C14" i="19" s="1"/>
  <c r="D12" i="19"/>
  <c r="B12" i="19"/>
  <c r="B12" i="19" a="1"/>
  <c r="G12" i="19" s="1"/>
  <c r="H10" i="19"/>
  <c r="D10" i="19"/>
  <c r="B10" i="19"/>
  <c r="B10" i="19" a="1"/>
  <c r="G10" i="19" s="1"/>
  <c r="B8" i="19" a="1"/>
  <c r="G8" i="19" s="1"/>
  <c r="H6" i="19"/>
  <c r="F6" i="19"/>
  <c r="D6" i="19"/>
  <c r="B6" i="19" a="1"/>
  <c r="G6" i="19" s="1"/>
  <c r="B4" i="19" a="1"/>
  <c r="H4" i="19" s="1"/>
  <c r="H3" i="19" s="1"/>
  <c r="B14" i="18" a="1"/>
  <c r="C14" i="18" s="1"/>
  <c r="B12" i="18" a="1"/>
  <c r="G12" i="18" s="1"/>
  <c r="B10" i="18" a="1"/>
  <c r="G10" i="18" s="1"/>
  <c r="B8" i="18" a="1"/>
  <c r="G8" i="18" s="1"/>
  <c r="B6" i="18" a="1"/>
  <c r="G6" i="18" s="1"/>
  <c r="B4" i="18" a="1"/>
  <c r="G4" i="18" s="1"/>
  <c r="G3" i="18" s="1"/>
  <c r="B14" i="17"/>
  <c r="B14" i="17" a="1"/>
  <c r="C14" i="17" s="1"/>
  <c r="B12" i="17" a="1"/>
  <c r="H12" i="17" s="1"/>
  <c r="B10" i="17" a="1"/>
  <c r="G10" i="17" s="1"/>
  <c r="B8" i="17" a="1"/>
  <c r="G8" i="17" s="1"/>
  <c r="B6" i="17" a="1"/>
  <c r="G6" i="17" s="1"/>
  <c r="B4" i="17" a="1"/>
  <c r="G4" i="17" s="1"/>
  <c r="G3" i="17" s="1"/>
  <c r="B14" i="16"/>
  <c r="B14" i="16" a="1"/>
  <c r="C14" i="16" s="1"/>
  <c r="D12" i="16"/>
  <c r="B12" i="16"/>
  <c r="B12" i="16" a="1"/>
  <c r="G12" i="16" s="1"/>
  <c r="B10" i="16" a="1"/>
  <c r="G10" i="16" s="1"/>
  <c r="B8" i="16" a="1"/>
  <c r="G8" i="16" s="1"/>
  <c r="H6" i="16"/>
  <c r="F6" i="16"/>
  <c r="D6" i="16"/>
  <c r="B6" i="16" a="1"/>
  <c r="G6" i="16" s="1"/>
  <c r="H4" i="16"/>
  <c r="H3" i="16" s="1"/>
  <c r="F4" i="16"/>
  <c r="F3" i="16" s="1"/>
  <c r="D4" i="16"/>
  <c r="D3" i="16" s="1"/>
  <c r="B4" i="16" a="1"/>
  <c r="G4" i="16" s="1"/>
  <c r="G3" i="16" s="1"/>
  <c r="B14" i="15" a="1"/>
  <c r="C14" i="15" s="1"/>
  <c r="B12" i="15" a="1"/>
  <c r="H12" i="15" s="1"/>
  <c r="B10" i="15" a="1"/>
  <c r="G10" i="15" s="1"/>
  <c r="B8" i="15" a="1"/>
  <c r="H8" i="15" s="1"/>
  <c r="B6" i="15" a="1"/>
  <c r="G6" i="15" s="1"/>
  <c r="B4" i="15" a="1"/>
  <c r="E4" i="15" s="1"/>
  <c r="E3" i="15" s="1"/>
  <c r="B14" i="14" a="1"/>
  <c r="C14" i="14" s="1"/>
  <c r="H12" i="14"/>
  <c r="F12" i="14"/>
  <c r="B12" i="14" a="1"/>
  <c r="G12" i="14" s="1"/>
  <c r="H10" i="14"/>
  <c r="F10" i="14"/>
  <c r="B10" i="14"/>
  <c r="B10" i="14" a="1"/>
  <c r="G10" i="14" s="1"/>
  <c r="H8" i="14"/>
  <c r="F8" i="14"/>
  <c r="D8" i="14"/>
  <c r="B8" i="14"/>
  <c r="B8" i="14" a="1"/>
  <c r="G8" i="14" s="1"/>
  <c r="D6" i="14"/>
  <c r="B6" i="14"/>
  <c r="B6" i="14" a="1"/>
  <c r="G6" i="14" s="1"/>
  <c r="B4" i="14" a="1"/>
  <c r="G4" i="14" s="1"/>
  <c r="G3" i="14" s="1"/>
  <c r="D8" i="16" l="1"/>
  <c r="H12" i="16"/>
  <c r="D8" i="19"/>
  <c r="H12" i="19"/>
  <c r="D12" i="14"/>
  <c r="B4" i="16"/>
  <c r="F8" i="16"/>
  <c r="F8" i="19"/>
  <c r="B8" i="21"/>
  <c r="F12" i="21"/>
  <c r="G8" i="22"/>
  <c r="F4" i="23"/>
  <c r="F3" i="23" s="1"/>
  <c r="B6" i="25"/>
  <c r="F10" i="25"/>
  <c r="H8" i="16"/>
  <c r="H8" i="19"/>
  <c r="D8" i="21"/>
  <c r="H12" i="21"/>
  <c r="H4" i="23"/>
  <c r="H3" i="23" s="1"/>
  <c r="B10" i="23"/>
  <c r="D6" i="25"/>
  <c r="H10" i="25"/>
  <c r="F8" i="21"/>
  <c r="C10" i="22"/>
  <c r="H8" i="21"/>
  <c r="B14" i="21"/>
  <c r="B6" i="23"/>
  <c r="F10" i="23"/>
  <c r="H6" i="25"/>
  <c r="B12" i="25"/>
  <c r="B10" i="16"/>
  <c r="D4" i="14"/>
  <c r="D3" i="14" s="1"/>
  <c r="B14" i="14"/>
  <c r="D10" i="16"/>
  <c r="D12" i="25"/>
  <c r="B4" i="14"/>
  <c r="F4" i="14"/>
  <c r="F3" i="14" s="1"/>
  <c r="B6" i="16"/>
  <c r="F10" i="16"/>
  <c r="B6" i="19"/>
  <c r="F10" i="19"/>
  <c r="B10" i="21"/>
  <c r="F6" i="23"/>
  <c r="B8" i="25"/>
  <c r="F12" i="25"/>
  <c r="D8" i="25"/>
  <c r="H12" i="25"/>
  <c r="D10" i="14"/>
  <c r="D12" i="23"/>
  <c r="H10" i="21"/>
  <c r="C14" i="22"/>
  <c r="B8" i="23"/>
  <c r="F12" i="23"/>
  <c r="D4" i="25"/>
  <c r="D3" i="25" s="1"/>
  <c r="H8" i="25"/>
  <c r="B14" i="25"/>
  <c r="H4" i="14"/>
  <c r="H3" i="14" s="1"/>
  <c r="B8" i="19"/>
  <c r="F12" i="19"/>
  <c r="B6" i="21"/>
  <c r="B12" i="21"/>
  <c r="B4" i="23"/>
  <c r="F8" i="23"/>
  <c r="H4" i="25"/>
  <c r="H3" i="25" s="1"/>
  <c r="B10" i="25"/>
  <c r="H10" i="16"/>
  <c r="F6" i="14"/>
  <c r="B8" i="16"/>
  <c r="F12" i="16"/>
  <c r="H6" i="14"/>
  <c r="B12" i="14"/>
  <c r="D12" i="21"/>
  <c r="D4" i="23"/>
  <c r="D3" i="23" s="1"/>
  <c r="H8" i="23"/>
  <c r="B14" i="23"/>
  <c r="D10" i="25"/>
  <c r="G4" i="15"/>
  <c r="G3" i="15" s="1"/>
  <c r="C8" i="15"/>
  <c r="E8" i="15"/>
  <c r="G8" i="15"/>
  <c r="C12" i="15"/>
  <c r="E12" i="15"/>
  <c r="G12" i="15"/>
  <c r="C4" i="14"/>
  <c r="C3" i="14" s="1"/>
  <c r="E4" i="14"/>
  <c r="E3" i="14" s="1"/>
  <c r="C6" i="14"/>
  <c r="E6" i="14"/>
  <c r="C8" i="14"/>
  <c r="E8" i="14"/>
  <c r="C10" i="14"/>
  <c r="E10" i="14"/>
  <c r="C12" i="14"/>
  <c r="E12" i="14"/>
  <c r="B4" i="15"/>
  <c r="D4" i="15"/>
  <c r="D3" i="15" s="1"/>
  <c r="F4" i="15"/>
  <c r="F3" i="15" s="1"/>
  <c r="H4" i="15"/>
  <c r="H3" i="15" s="1"/>
  <c r="B6" i="15"/>
  <c r="D6" i="15"/>
  <c r="F6" i="15"/>
  <c r="H6" i="15"/>
  <c r="B8" i="15"/>
  <c r="D8" i="15"/>
  <c r="F8" i="15"/>
  <c r="B10" i="15"/>
  <c r="D10" i="15"/>
  <c r="F10" i="15"/>
  <c r="H10" i="15"/>
  <c r="B12" i="15"/>
  <c r="D12" i="15"/>
  <c r="F12" i="15"/>
  <c r="B14" i="15"/>
  <c r="C4" i="16"/>
  <c r="C3" i="16" s="1"/>
  <c r="E4" i="16"/>
  <c r="E3" i="16" s="1"/>
  <c r="C6" i="16"/>
  <c r="E6" i="16"/>
  <c r="C8" i="16"/>
  <c r="E8" i="16"/>
  <c r="C10" i="16"/>
  <c r="E10" i="16"/>
  <c r="C12" i="16"/>
  <c r="E12" i="16"/>
  <c r="B4" i="17"/>
  <c r="D4" i="17"/>
  <c r="D3" i="17" s="1"/>
  <c r="F4" i="17"/>
  <c r="F3" i="17" s="1"/>
  <c r="H4" i="17"/>
  <c r="H3" i="17" s="1"/>
  <c r="B6" i="17"/>
  <c r="D6" i="17"/>
  <c r="F6" i="17"/>
  <c r="H6" i="17"/>
  <c r="B8" i="17"/>
  <c r="D8" i="17"/>
  <c r="F8" i="17"/>
  <c r="H8" i="17"/>
  <c r="B10" i="17"/>
  <c r="D10" i="17"/>
  <c r="F10" i="17"/>
  <c r="H10" i="17"/>
  <c r="B12" i="17"/>
  <c r="D12" i="17"/>
  <c r="C4" i="18"/>
  <c r="C3" i="18" s="1"/>
  <c r="C6" i="18"/>
  <c r="C8" i="18"/>
  <c r="C4" i="15"/>
  <c r="C3" i="15" s="1"/>
  <c r="C6" i="15"/>
  <c r="E6" i="15"/>
  <c r="C10" i="15"/>
  <c r="E10" i="15"/>
  <c r="C4" i="17"/>
  <c r="C3" i="17" s="1"/>
  <c r="E4" i="17"/>
  <c r="E3" i="17" s="1"/>
  <c r="C6" i="17"/>
  <c r="E6" i="17"/>
  <c r="C8" i="17"/>
  <c r="E8" i="17"/>
  <c r="C10" i="17"/>
  <c r="E10" i="17"/>
  <c r="G12" i="17"/>
  <c r="E12" i="17"/>
  <c r="C12" i="17"/>
  <c r="F12" i="17"/>
  <c r="H4" i="18"/>
  <c r="H3" i="18" s="1"/>
  <c r="F4" i="18"/>
  <c r="F3" i="18" s="1"/>
  <c r="D4" i="18"/>
  <c r="D3" i="18" s="1"/>
  <c r="B4" i="18"/>
  <c r="E4" i="18"/>
  <c r="E3" i="18" s="1"/>
  <c r="H6" i="18"/>
  <c r="F6" i="18"/>
  <c r="D6" i="18"/>
  <c r="B6" i="18"/>
  <c r="E6" i="18"/>
  <c r="H8" i="18"/>
  <c r="F8" i="18"/>
  <c r="D8" i="18"/>
  <c r="B8" i="18"/>
  <c r="E8" i="18"/>
  <c r="B10" i="18"/>
  <c r="D10" i="18"/>
  <c r="F10" i="18"/>
  <c r="H10" i="18"/>
  <c r="B12" i="18"/>
  <c r="D12" i="18"/>
  <c r="F12" i="18"/>
  <c r="H12" i="18"/>
  <c r="B14" i="18"/>
  <c r="C4" i="19"/>
  <c r="C3" i="19" s="1"/>
  <c r="E4" i="19"/>
  <c r="E3" i="19" s="1"/>
  <c r="G4" i="19"/>
  <c r="G3" i="19" s="1"/>
  <c r="C6" i="19"/>
  <c r="E6" i="19"/>
  <c r="C8" i="19"/>
  <c r="E8" i="19"/>
  <c r="C10" i="19"/>
  <c r="E10" i="19"/>
  <c r="C12" i="19"/>
  <c r="E12" i="19"/>
  <c r="B4" i="20"/>
  <c r="D4" i="20"/>
  <c r="D3" i="20" s="1"/>
  <c r="F4" i="20"/>
  <c r="F3" i="20" s="1"/>
  <c r="H4" i="20"/>
  <c r="H3" i="20" s="1"/>
  <c r="B6" i="20"/>
  <c r="D6" i="20"/>
  <c r="F6" i="20"/>
  <c r="H6" i="20"/>
  <c r="B8" i="20"/>
  <c r="D8" i="20"/>
  <c r="F8" i="20"/>
  <c r="H8" i="20"/>
  <c r="B10" i="20"/>
  <c r="D10" i="20"/>
  <c r="F10" i="20"/>
  <c r="H10" i="20"/>
  <c r="B12" i="20"/>
  <c r="D12" i="20"/>
  <c r="F12" i="20"/>
  <c r="H12" i="20"/>
  <c r="B14" i="20"/>
  <c r="C4" i="21"/>
  <c r="C3" i="21" s="1"/>
  <c r="E4" i="21"/>
  <c r="E3" i="21" s="1"/>
  <c r="G4" i="21"/>
  <c r="G3" i="21" s="1"/>
  <c r="C6" i="21"/>
  <c r="E6" i="21"/>
  <c r="H6" i="21"/>
  <c r="H4" i="22"/>
  <c r="H3" i="22" s="1"/>
  <c r="F4" i="22"/>
  <c r="F3" i="22" s="1"/>
  <c r="D4" i="22"/>
  <c r="D3" i="22" s="1"/>
  <c r="B4" i="22"/>
  <c r="E4" i="22"/>
  <c r="E3" i="22" s="1"/>
  <c r="H6" i="22"/>
  <c r="F6" i="22"/>
  <c r="D6" i="22"/>
  <c r="B6" i="22"/>
  <c r="E6" i="22"/>
  <c r="H8" i="22"/>
  <c r="F8" i="22"/>
  <c r="D8" i="22"/>
  <c r="B8" i="22"/>
  <c r="E8" i="22"/>
  <c r="H10" i="22"/>
  <c r="F10" i="22"/>
  <c r="D10" i="22"/>
  <c r="B10" i="22"/>
  <c r="E10" i="22"/>
  <c r="H12" i="22"/>
  <c r="F12" i="22"/>
  <c r="D12" i="22"/>
  <c r="B12" i="22"/>
  <c r="E12" i="22"/>
  <c r="C4" i="24"/>
  <c r="C3" i="24" s="1"/>
  <c r="C6" i="24"/>
  <c r="C8" i="24"/>
  <c r="C10" i="24"/>
  <c r="C12" i="24"/>
  <c r="C14" i="24"/>
  <c r="C10" i="18"/>
  <c r="E10" i="18"/>
  <c r="C12" i="18"/>
  <c r="E12" i="18"/>
  <c r="B4" i="19"/>
  <c r="D4" i="19"/>
  <c r="D3" i="19" s="1"/>
  <c r="F4" i="19"/>
  <c r="F3" i="19" s="1"/>
  <c r="C4" i="20"/>
  <c r="C3" i="20" s="1"/>
  <c r="E4" i="20"/>
  <c r="E3" i="20" s="1"/>
  <c r="C6" i="20"/>
  <c r="E6" i="20"/>
  <c r="C8" i="20"/>
  <c r="E8" i="20"/>
  <c r="C10" i="20"/>
  <c r="E10" i="20"/>
  <c r="C12" i="20"/>
  <c r="E12" i="20"/>
  <c r="B4" i="21"/>
  <c r="D4" i="21"/>
  <c r="D3" i="21" s="1"/>
  <c r="F4" i="21"/>
  <c r="F3" i="21" s="1"/>
  <c r="D6" i="21"/>
  <c r="F6" i="21"/>
  <c r="H4" i="24"/>
  <c r="H3" i="24" s="1"/>
  <c r="F4" i="24"/>
  <c r="F3" i="24" s="1"/>
  <c r="D4" i="24"/>
  <c r="D3" i="24" s="1"/>
  <c r="B4" i="24"/>
  <c r="E4" i="24"/>
  <c r="E3" i="24" s="1"/>
  <c r="H6" i="24"/>
  <c r="F6" i="24"/>
  <c r="D6" i="24"/>
  <c r="B6" i="24"/>
  <c r="E6" i="24"/>
  <c r="H8" i="24"/>
  <c r="F8" i="24"/>
  <c r="D8" i="24"/>
  <c r="B8" i="24"/>
  <c r="E8" i="24"/>
  <c r="H10" i="24"/>
  <c r="F10" i="24"/>
  <c r="D10" i="24"/>
  <c r="B10" i="24"/>
  <c r="E10" i="24"/>
  <c r="H12" i="24"/>
  <c r="F12" i="24"/>
  <c r="D12" i="24"/>
  <c r="B12" i="24"/>
  <c r="E12" i="24"/>
  <c r="C8" i="21"/>
  <c r="E8" i="21"/>
  <c r="C10" i="21"/>
  <c r="E10" i="21"/>
  <c r="C12" i="21"/>
  <c r="E12" i="21"/>
  <c r="C4" i="23"/>
  <c r="C3" i="23" s="1"/>
  <c r="E4" i="23"/>
  <c r="E3" i="23" s="1"/>
  <c r="C6" i="23"/>
  <c r="E6" i="23"/>
  <c r="C8" i="23"/>
  <c r="E8" i="23"/>
  <c r="C10" i="23"/>
  <c r="E10" i="23"/>
  <c r="C12" i="23"/>
  <c r="E12" i="23"/>
  <c r="C4" i="25"/>
  <c r="C3" i="25" s="1"/>
  <c r="E4" i="25"/>
  <c r="E3" i="25" s="1"/>
  <c r="C6" i="25"/>
  <c r="E6" i="25"/>
  <c r="C8" i="25"/>
  <c r="E8" i="25"/>
  <c r="C10" i="25"/>
  <c r="E10" i="25"/>
  <c r="C12" i="25"/>
  <c r="E12" i="25"/>
  <c r="B3" i="24"/>
  <c r="B3" i="23"/>
  <c r="B3" i="22"/>
  <c r="B3" i="21"/>
  <c r="B3" i="20"/>
  <c r="B3" i="19" l="1"/>
  <c r="B3" i="18"/>
  <c r="B3" i="17"/>
  <c r="B3" i="16" l="1"/>
  <c r="B3" i="25" l="1"/>
  <c r="B3" i="15" l="1"/>
  <c r="B3" i="14" l="1"/>
</calcChain>
</file>

<file path=xl/sharedStrings.xml><?xml version="1.0" encoding="utf-8"?>
<sst xmlns="http://schemas.openxmlformats.org/spreadsheetml/2006/main" count="28" uniqueCount="6">
  <si>
    <t>Note</t>
  </si>
  <si>
    <t xml:space="preserve"> </t>
  </si>
  <si>
    <t>Impostazioni calendario</t>
  </si>
  <si>
    <t>Anno</t>
  </si>
  <si>
    <t>Inizio settimana</t>
  </si>
  <si>
    <t>lunedì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</si>
</sst>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
  </numFmts>
  <fonts count="39" x14ac:knownFonts="1">
    <font>
      <sz val="11"/>
      <color theme="1" tint="0.24994659260841701"/>
      <name val="Lucida Bright"/>
      <family val="2"/>
      <scheme val="minor"/>
    </font>
    <font>
      <sz val="11"/>
      <color theme="1"/>
      <name val="Lucida Bright"/>
      <family val="2"/>
      <scheme val="minor"/>
    </font>
    <font>
      <sz val="8"/>
      <name val="Arial"/>
      <family val="2"/>
    </font>
    <font>
      <b/>
      <sz val="11"/>
      <color theme="0"/>
      <name val="Lucida Bright"/>
      <family val="2"/>
      <scheme val="minor"/>
    </font>
    <font>
      <b/>
      <sz val="14"/>
      <color theme="0"/>
      <name val="Lucida Bright"/>
      <family val="2"/>
      <scheme val="minor"/>
    </font>
    <font>
      <sz val="35"/>
      <color theme="4"/>
      <name val="Lucida Bright"/>
      <family val="2"/>
      <scheme val="minor"/>
    </font>
    <font>
      <sz val="12"/>
      <color theme="4" tint="-0.24994659260841701"/>
      <name val="Cambria"/>
      <family val="1"/>
      <scheme val="major"/>
    </font>
    <font>
      <sz val="11"/>
      <color theme="1" tint="0.34998626667073579"/>
      <name val="Lucida Bright"/>
      <family val="2"/>
      <scheme val="minor"/>
    </font>
    <font>
      <sz val="11"/>
      <color theme="4" tint="-0.24994659260841701"/>
      <name val="Lucida Bright"/>
      <family val="2"/>
      <scheme val="minor"/>
    </font>
    <font>
      <sz val="11"/>
      <color indexed="63"/>
      <name val="Lucida Bright"/>
      <family val="2"/>
      <scheme val="minor"/>
    </font>
    <font>
      <sz val="11"/>
      <name val="Lucida Bright"/>
      <family val="2"/>
      <scheme val="minor"/>
    </font>
    <font>
      <b/>
      <sz val="11"/>
      <color theme="1" tint="0.34998626667073579"/>
      <name val="Lucida Bright"/>
      <family val="2"/>
      <scheme val="minor"/>
    </font>
    <font>
      <sz val="11"/>
      <color theme="1" tint="0.24994659260841701"/>
      <name val="Lucida Bright"/>
      <family val="2"/>
      <scheme val="minor"/>
    </font>
    <font>
      <sz val="12"/>
      <color theme="8" tint="-0.249977111117893"/>
      <name val="Lucida Bright"/>
      <family val="1"/>
      <scheme val="minor"/>
    </font>
    <font>
      <sz val="11"/>
      <color theme="1" tint="0.14999847407452621"/>
      <name val="Lucida Bright"/>
      <family val="1"/>
      <scheme val="minor"/>
    </font>
    <font>
      <sz val="35"/>
      <color theme="1" tint="0.14999847407452621"/>
      <name val="Lucida Bright"/>
      <family val="1"/>
      <scheme val="minor"/>
    </font>
    <font>
      <sz val="12"/>
      <color theme="1" tint="0.14999847407452621"/>
      <name val="Lucida Bright"/>
      <family val="1"/>
      <scheme val="minor"/>
    </font>
    <font>
      <sz val="10"/>
      <color theme="1" tint="0.14999847407452621"/>
      <name val="Lucida Bright"/>
      <family val="1"/>
      <scheme val="minor"/>
    </font>
    <font>
      <sz val="9"/>
      <color theme="1" tint="0.14999847407452621"/>
      <name val="Lucida Bright"/>
      <family val="1"/>
      <scheme val="minor"/>
    </font>
    <font>
      <sz val="11"/>
      <color theme="1" tint="0.14999847407452621"/>
      <name val="Lucida Bright"/>
      <family val="2"/>
      <scheme val="minor"/>
    </font>
    <font>
      <sz val="35"/>
      <color theme="9" tint="-0.499984740745262"/>
      <name val="Cambria"/>
      <family val="1"/>
      <scheme val="major"/>
    </font>
    <font>
      <sz val="35"/>
      <color theme="8" tint="-0.499984740745262"/>
      <name val="Cambria"/>
      <family val="1"/>
      <scheme val="major"/>
    </font>
    <font>
      <sz val="35"/>
      <color theme="5" tint="-0.499984740745262"/>
      <name val="Cambria"/>
      <family val="1"/>
      <scheme val="major"/>
    </font>
    <font>
      <sz val="35"/>
      <color theme="7" tint="-0.499984740745262"/>
      <name val="Cambria"/>
      <family val="1"/>
      <scheme val="major"/>
    </font>
    <font>
      <sz val="12"/>
      <color theme="8" tint="-0.499984740745262"/>
      <name val="Lucida Bright"/>
      <family val="1"/>
      <scheme val="minor"/>
    </font>
    <font>
      <sz val="12"/>
      <color theme="9" tint="-0.499984740745262"/>
      <name val="Lucida Bright"/>
      <family val="1"/>
      <scheme val="minor"/>
    </font>
    <font>
      <sz val="12"/>
      <color theme="7" tint="-0.499984740745262"/>
      <name val="Lucida Bright"/>
      <family val="1"/>
      <scheme val="minor"/>
    </font>
    <font>
      <sz val="12"/>
      <color theme="5" tint="-0.499984740745262"/>
      <name val="Lucida Bright"/>
      <family val="1"/>
      <scheme val="minor"/>
    </font>
    <font>
      <sz val="11"/>
      <color rgb="FF006100"/>
      <name val="Lucida Bright"/>
      <family val="2"/>
      <scheme val="minor"/>
    </font>
    <font>
      <sz val="11"/>
      <color rgb="FF9C0006"/>
      <name val="Lucida Bright"/>
      <family val="2"/>
      <scheme val="minor"/>
    </font>
    <font>
      <sz val="11"/>
      <color rgb="FF9C5700"/>
      <name val="Lucida Bright"/>
      <family val="2"/>
      <scheme val="minor"/>
    </font>
    <font>
      <sz val="11"/>
      <color rgb="FF3F3F76"/>
      <name val="Lucida Bright"/>
      <family val="2"/>
      <scheme val="minor"/>
    </font>
    <font>
      <b/>
      <sz val="11"/>
      <color rgb="FF3F3F3F"/>
      <name val="Lucida Bright"/>
      <family val="2"/>
      <scheme val="minor"/>
    </font>
    <font>
      <b/>
      <sz val="11"/>
      <color rgb="FFFA7D00"/>
      <name val="Lucida Bright"/>
      <family val="2"/>
      <scheme val="minor"/>
    </font>
    <font>
      <sz val="11"/>
      <color rgb="FFFA7D00"/>
      <name val="Lucida Bright"/>
      <family val="2"/>
      <scheme val="minor"/>
    </font>
    <font>
      <sz val="11"/>
      <color rgb="FFFF0000"/>
      <name val="Lucida Bright"/>
      <family val="2"/>
      <scheme val="minor"/>
    </font>
    <font>
      <i/>
      <sz val="11"/>
      <color rgb="FF7F7F7F"/>
      <name val="Lucida Bright"/>
      <family val="2"/>
      <scheme val="minor"/>
    </font>
    <font>
      <b/>
      <sz val="11"/>
      <color theme="1"/>
      <name val="Lucida Bright"/>
      <family val="2"/>
      <scheme val="minor"/>
    </font>
    <font>
      <sz val="11"/>
      <color theme="0"/>
      <name val="Lucida Bright"/>
      <family val="2"/>
      <scheme val="minor"/>
    </font>
  </fonts>
  <fills count="38">
    <fill>
      <patternFill patternType="none"/>
    </fill>
    <fill>
      <patternFill patternType="gray125"/>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right/>
      <top/>
      <bottom style="medium">
        <color theme="8" tint="-0.24994659260841701"/>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diagonal/>
    </border>
    <border>
      <left style="thin">
        <color theme="0"/>
      </left>
      <right/>
      <top style="thin">
        <color theme="0"/>
      </top>
      <bottom/>
      <diagonal/>
    </border>
    <border>
      <left/>
      <right/>
      <top/>
      <bottom style="medium">
        <color theme="9" tint="-0.24994659260841701"/>
      </bottom>
      <diagonal/>
    </border>
    <border>
      <left/>
      <right/>
      <top/>
      <bottom style="medium">
        <color theme="7" tint="-0.24994659260841701"/>
      </bottom>
      <diagonal/>
    </border>
    <border>
      <left/>
      <right/>
      <top/>
      <bottom style="medium">
        <color theme="5" tint="-0.249946592608417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9" fillId="2" borderId="0" applyNumberFormat="0" applyBorder="0" applyAlignment="0" applyProtection="0"/>
    <xf numFmtId="0" fontId="8" fillId="0" borderId="3" applyNumberFormat="0" applyFill="0" applyProtection="0">
      <alignment horizontal="left" vertical="center" indent="1"/>
    </xf>
    <xf numFmtId="0" fontId="3" fillId="3" borderId="1" applyNumberFormat="0" applyAlignment="0" applyProtection="0"/>
    <xf numFmtId="0" fontId="4" fillId="4" borderId="2" applyNumberFormat="0" applyProtection="0">
      <alignment vertical="center"/>
    </xf>
    <xf numFmtId="0" fontId="5" fillId="0" borderId="0" applyFill="0" applyBorder="0" applyProtection="0">
      <alignment vertical="center"/>
    </xf>
    <xf numFmtId="165"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0" fontId="11" fillId="5" borderId="0" applyBorder="0" applyProtection="0">
      <alignment horizontal="left" vertical="top" wrapText="1" indent="1"/>
    </xf>
    <xf numFmtId="166" fontId="7" fillId="0" borderId="0">
      <alignment horizontal="left" indent="1"/>
    </xf>
    <xf numFmtId="0" fontId="10" fillId="5" borderId="0" applyNumberFormat="0" applyFont="0" applyBorder="0" applyAlignment="0">
      <alignment horizontal="left" vertical="center" indent="1"/>
    </xf>
    <xf numFmtId="0" fontId="6" fillId="0" borderId="0">
      <alignment horizontal="left" indent="1"/>
    </xf>
    <xf numFmtId="0" fontId="8" fillId="0" borderId="0" applyFill="0" applyProtection="0"/>
    <xf numFmtId="0" fontId="12" fillId="0" borderId="0" applyFill="0" applyProtection="0"/>
    <xf numFmtId="0" fontId="28" fillId="10" borderId="0" applyNumberFormat="0" applyBorder="0" applyAlignment="0" applyProtection="0"/>
    <xf numFmtId="0" fontId="29" fillId="11" borderId="0" applyNumberFormat="0" applyBorder="0" applyAlignment="0" applyProtection="0"/>
    <xf numFmtId="0" fontId="30" fillId="12" borderId="0" applyNumberFormat="0" applyBorder="0" applyAlignment="0" applyProtection="0"/>
    <xf numFmtId="0" fontId="31" fillId="13" borderId="12" applyNumberFormat="0" applyAlignment="0" applyProtection="0"/>
    <xf numFmtId="0" fontId="32" fillId="14" borderId="13" applyNumberFormat="0" applyAlignment="0" applyProtection="0"/>
    <xf numFmtId="0" fontId="33" fillId="14" borderId="12" applyNumberFormat="0" applyAlignment="0" applyProtection="0"/>
    <xf numFmtId="0" fontId="34" fillId="0" borderId="14" applyNumberFormat="0" applyFill="0" applyAlignment="0" applyProtection="0"/>
    <xf numFmtId="0" fontId="3" fillId="15" borderId="15" applyNumberFormat="0" applyAlignment="0" applyProtection="0"/>
    <xf numFmtId="0" fontId="35" fillId="0" borderId="0" applyNumberFormat="0" applyFill="0" applyBorder="0" applyAlignment="0" applyProtection="0"/>
    <xf numFmtId="0" fontId="12" fillId="16" borderId="16" applyNumberFormat="0" applyFont="0" applyAlignment="0" applyProtection="0"/>
    <xf numFmtId="0" fontId="36" fillId="0" borderId="0" applyNumberFormat="0" applyFill="0" applyBorder="0" applyAlignment="0" applyProtection="0"/>
    <xf numFmtId="0" fontId="37" fillId="0" borderId="17" applyNumberFormat="0" applyFill="0" applyAlignment="0" applyProtection="0"/>
    <xf numFmtId="0" fontId="1" fillId="17" borderId="0" applyNumberFormat="0" applyBorder="0" applyAlignment="0" applyProtection="0"/>
    <xf numFmtId="0" fontId="1" fillId="18" borderId="0" applyNumberFormat="0" applyBorder="0" applyAlignment="0" applyProtection="0"/>
    <xf numFmtId="0" fontId="3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42">
    <xf numFmtId="0" fontId="0" fillId="0" borderId="0" xfId="0">
      <alignment vertical="top"/>
    </xf>
    <xf numFmtId="0" fontId="14" fillId="0" borderId="0" xfId="0" applyFont="1">
      <alignment vertical="top"/>
    </xf>
    <xf numFmtId="0" fontId="14" fillId="0" borderId="0" xfId="0" applyFont="1" applyFill="1" applyBorder="1">
      <alignment vertical="top"/>
    </xf>
    <xf numFmtId="0" fontId="14" fillId="0" borderId="0" xfId="2" applyFont="1" applyFill="1" applyBorder="1" applyAlignment="1">
      <alignment vertical="center"/>
    </xf>
    <xf numFmtId="0" fontId="15" fillId="0" borderId="0" xfId="5" applyFont="1" applyFill="1" applyAlignment="1">
      <alignment horizontal="left" vertical="center"/>
    </xf>
    <xf numFmtId="0" fontId="17" fillId="0" borderId="0" xfId="0" applyFont="1" applyFill="1" applyBorder="1">
      <alignment vertical="top"/>
    </xf>
    <xf numFmtId="0" fontId="18" fillId="0" borderId="0" xfId="0" applyFont="1" applyAlignment="1">
      <alignment horizontal="left" vertical="top" wrapText="1" indent="1"/>
    </xf>
    <xf numFmtId="0" fontId="16" fillId="0" borderId="0" xfId="0" applyFont="1" applyAlignment="1">
      <alignment horizontal="left" vertical="center" indent="1"/>
    </xf>
    <xf numFmtId="0" fontId="16" fillId="0" borderId="0" xfId="0" applyFont="1" applyFill="1" applyBorder="1" applyAlignment="1">
      <alignment horizontal="left" vertical="center" indent="1"/>
    </xf>
    <xf numFmtId="0" fontId="18" fillId="0" borderId="0" xfId="0" applyFont="1" applyBorder="1" applyAlignment="1">
      <alignment horizontal="left" vertical="top" wrapText="1" indent="1"/>
    </xf>
    <xf numFmtId="0" fontId="18" fillId="0" borderId="0" xfId="0" applyFont="1" applyFill="1" applyBorder="1" applyAlignment="1">
      <alignment horizontal="left" vertical="top" wrapText="1" indent="1"/>
    </xf>
    <xf numFmtId="0" fontId="18" fillId="6" borderId="0" xfId="13" applyFont="1" applyFill="1" applyBorder="1" applyAlignment="1">
      <alignment horizontal="left" vertical="top" wrapText="1" indent="1"/>
    </xf>
    <xf numFmtId="0" fontId="17" fillId="6" borderId="7" xfId="14" applyFont="1" applyFill="1" applyBorder="1" applyAlignment="1">
      <alignment horizontal="center" vertical="center"/>
    </xf>
    <xf numFmtId="0" fontId="17" fillId="6" borderId="8" xfId="14" applyFont="1" applyFill="1" applyBorder="1" applyAlignment="1">
      <alignment horizontal="center" vertical="center"/>
    </xf>
    <xf numFmtId="0" fontId="17" fillId="0" borderId="5" xfId="16" applyFont="1" applyFill="1" applyBorder="1" applyAlignment="1">
      <alignment horizontal="center" vertical="center"/>
    </xf>
    <xf numFmtId="0" fontId="17" fillId="0" borderId="6" xfId="16" applyFont="1" applyFill="1" applyBorder="1" applyAlignment="1">
      <alignment horizontal="center" vertical="center"/>
    </xf>
    <xf numFmtId="0" fontId="19" fillId="0" borderId="0" xfId="0" applyFont="1">
      <alignment vertical="top"/>
    </xf>
    <xf numFmtId="0" fontId="18" fillId="7" borderId="0" xfId="13" applyFont="1" applyFill="1" applyBorder="1" applyAlignment="1">
      <alignment horizontal="left" vertical="top" wrapText="1" indent="1"/>
    </xf>
    <xf numFmtId="0" fontId="18" fillId="8" borderId="0" xfId="13" applyFont="1" applyFill="1" applyBorder="1" applyAlignment="1">
      <alignment horizontal="left" vertical="top" wrapText="1" indent="1"/>
    </xf>
    <xf numFmtId="0" fontId="18" fillId="9" borderId="0" xfId="13" applyFont="1" applyFill="1" applyBorder="1" applyAlignment="1">
      <alignment horizontal="left" vertical="top" wrapText="1" indent="1"/>
    </xf>
    <xf numFmtId="0" fontId="24" fillId="0" borderId="4" xfId="2" applyFont="1" applyFill="1" applyBorder="1" applyAlignment="1">
      <alignment horizontal="left" vertical="top" indent="1"/>
    </xf>
    <xf numFmtId="0" fontId="25" fillId="0" borderId="9" xfId="2" applyFont="1" applyFill="1" applyBorder="1" applyAlignment="1">
      <alignment horizontal="left" vertical="top" indent="1"/>
    </xf>
    <xf numFmtId="0" fontId="26" fillId="0" borderId="10" xfId="2" applyFont="1" applyFill="1" applyBorder="1" applyAlignment="1">
      <alignment horizontal="left" vertical="top" indent="1"/>
    </xf>
    <xf numFmtId="0" fontId="27" fillId="0" borderId="11" xfId="2" applyFont="1" applyFill="1" applyBorder="1" applyAlignment="1">
      <alignment horizontal="left" vertical="top" indent="1"/>
    </xf>
    <xf numFmtId="166" fontId="16" fillId="0" borderId="0" xfId="12" applyNumberFormat="1" applyFont="1" applyBorder="1" applyAlignment="1">
      <alignment horizontal="left" vertical="center" indent="1"/>
    </xf>
    <xf numFmtId="166" fontId="16" fillId="6" borderId="0" xfId="13" applyNumberFormat="1" applyFont="1" applyFill="1" applyBorder="1" applyAlignment="1">
      <alignment horizontal="left" vertical="center" wrapText="1" indent="1"/>
    </xf>
    <xf numFmtId="166" fontId="16" fillId="8" borderId="0" xfId="13" applyNumberFormat="1" applyFont="1" applyFill="1" applyBorder="1" applyAlignment="1">
      <alignment horizontal="left" vertical="center" wrapText="1" indent="1"/>
    </xf>
    <xf numFmtId="166" fontId="16" fillId="9" borderId="0" xfId="13" applyNumberFormat="1" applyFont="1" applyFill="1" applyBorder="1" applyAlignment="1">
      <alignment horizontal="left" vertical="center" wrapText="1" indent="1"/>
    </xf>
    <xf numFmtId="166" fontId="16" fillId="7" borderId="0" xfId="13" applyNumberFormat="1" applyFont="1" applyFill="1" applyBorder="1" applyAlignment="1">
      <alignment horizontal="left" vertical="center" wrapText="1" indent="1"/>
    </xf>
    <xf numFmtId="0" fontId="21" fillId="0" borderId="0" xfId="5" applyFont="1" applyFill="1" applyBorder="1">
      <alignment vertical="center"/>
    </xf>
    <xf numFmtId="0" fontId="14" fillId="6" borderId="0" xfId="11" applyFont="1" applyFill="1" applyBorder="1" applyAlignment="1">
      <alignment horizontal="left" vertical="center" wrapText="1" indent="1"/>
    </xf>
    <xf numFmtId="0" fontId="18" fillId="6" borderId="0" xfId="11" applyFont="1" applyFill="1" applyBorder="1" applyAlignment="1">
      <alignment horizontal="left" vertical="top" wrapText="1" indent="1"/>
    </xf>
    <xf numFmtId="0" fontId="13" fillId="0" borderId="4" xfId="15" applyFont="1" applyFill="1" applyBorder="1" applyAlignment="1">
      <alignment horizontal="center" vertical="top"/>
    </xf>
    <xf numFmtId="0" fontId="20" fillId="0" borderId="0" xfId="5" applyFont="1" applyFill="1" applyBorder="1">
      <alignment vertical="center"/>
    </xf>
    <xf numFmtId="0" fontId="14" fillId="7" borderId="0" xfId="11" applyFont="1" applyFill="1" applyBorder="1" applyAlignment="1">
      <alignment horizontal="left" vertical="center" wrapText="1" indent="1"/>
    </xf>
    <xf numFmtId="0" fontId="18" fillId="7" borderId="0" xfId="11" applyFont="1" applyFill="1" applyBorder="1" applyAlignment="1">
      <alignment horizontal="left" vertical="top" wrapText="1" indent="1"/>
    </xf>
    <xf numFmtId="0" fontId="23" fillId="0" borderId="0" xfId="5" applyFont="1" applyFill="1" applyBorder="1">
      <alignment vertical="center"/>
    </xf>
    <xf numFmtId="0" fontId="14" fillId="9" borderId="0" xfId="11" applyFont="1" applyFill="1" applyBorder="1" applyAlignment="1">
      <alignment horizontal="left" vertical="center" wrapText="1" indent="1"/>
    </xf>
    <xf numFmtId="0" fontId="18" fillId="9" borderId="0" xfId="11" applyFont="1" applyFill="1" applyBorder="1" applyAlignment="1">
      <alignment horizontal="left" vertical="top" wrapText="1" indent="1"/>
    </xf>
    <xf numFmtId="0" fontId="22" fillId="0" borderId="0" xfId="5" applyFont="1" applyFill="1" applyBorder="1">
      <alignment vertical="center"/>
    </xf>
    <xf numFmtId="0" fontId="14" fillId="8" borderId="0" xfId="11" applyFont="1" applyFill="1" applyBorder="1" applyAlignment="1">
      <alignment horizontal="left" vertical="center" wrapText="1" indent="1"/>
    </xf>
    <xf numFmtId="0" fontId="18" fillId="8" borderId="0" xfId="11" applyFont="1" applyFill="1" applyBorder="1" applyAlignment="1">
      <alignment horizontal="left" vertical="top" wrapText="1" indent="1"/>
    </xf>
  </cellXfs>
  <cellStyles count="50">
    <cellStyle name="20% - Colore 1" xfId="29" builtinId="30" customBuiltin="1"/>
    <cellStyle name="20% - Colore 2" xfId="32" builtinId="34" customBuiltin="1"/>
    <cellStyle name="20% - Colore 3" xfId="36" builtinId="38" customBuiltin="1"/>
    <cellStyle name="20% - Colore 4" xfId="40" builtinId="42" customBuiltin="1"/>
    <cellStyle name="20% - Colore 5" xfId="43" builtinId="46" customBuiltin="1"/>
    <cellStyle name="20% - Colore 6" xfId="47" builtinId="50" customBuiltin="1"/>
    <cellStyle name="40% - Colore 1" xfId="1" builtinId="31" customBuiltin="1"/>
    <cellStyle name="40% - Colore 2" xfId="33" builtinId="35" customBuiltin="1"/>
    <cellStyle name="40% - Colore 3" xfId="37" builtinId="39" customBuiltin="1"/>
    <cellStyle name="40% - Colore 4" xfId="41" builtinId="43" customBuiltin="1"/>
    <cellStyle name="40% - Colore 5" xfId="44" builtinId="47" customBuiltin="1"/>
    <cellStyle name="40% - Colore 6" xfId="48" builtinId="51" customBuiltin="1"/>
    <cellStyle name="60% - Colore 1" xfId="30" builtinId="32" customBuiltin="1"/>
    <cellStyle name="60% - Colore 2" xfId="34" builtinId="36" customBuiltin="1"/>
    <cellStyle name="60% - Colore 3" xfId="38" builtinId="40" customBuiltin="1"/>
    <cellStyle name="60% - Colore 4" xfId="42" builtinId="44" customBuiltin="1"/>
    <cellStyle name="60% - Colore 5" xfId="45" builtinId="48" customBuiltin="1"/>
    <cellStyle name="60% - Colore 6" xfId="49" builtinId="52" customBuiltin="1"/>
    <cellStyle name="A righe/colonne alternate evidenziate" xfId="13" xr:uid="{00000000-0005-0000-0000-000003000000}"/>
    <cellStyle name="Calcolo" xfId="22" builtinId="22" customBuiltin="1"/>
    <cellStyle name="Cella collegata" xfId="23" builtinId="24" customBuiltin="1"/>
    <cellStyle name="Cella da controllare" xfId="24" builtinId="23" customBuiltin="1"/>
    <cellStyle name="Colore 1" xfId="3" builtinId="29" customBuiltin="1"/>
    <cellStyle name="Colore 2" xfId="31" builtinId="33" customBuiltin="1"/>
    <cellStyle name="Colore 3" xfId="35" builtinId="37" customBuiltin="1"/>
    <cellStyle name="Colore 4" xfId="39" builtinId="41" customBuiltin="1"/>
    <cellStyle name="Colore 5" xfId="4" builtinId="45" customBuiltin="1"/>
    <cellStyle name="Colore 6" xfId="46" builtinId="49" customBuiltin="1"/>
    <cellStyle name="Giorno" xfId="12" xr:uid="{00000000-0005-0000-0000-000008000000}"/>
    <cellStyle name="Immissione di impostazioni" xfId="14" xr:uid="{00000000-0005-0000-0000-00000F000000}"/>
    <cellStyle name="Input" xfId="20" builtinId="20" customBuiltin="1"/>
    <cellStyle name="Migliaia" xfId="6" builtinId="3" customBuiltin="1"/>
    <cellStyle name="Migliaia [0]" xfId="7" builtinId="6" customBuiltin="1"/>
    <cellStyle name="Neutrale" xfId="19" builtinId="28" customBuiltin="1"/>
    <cellStyle name="Normale" xfId="0" builtinId="0" customBuiltin="1"/>
    <cellStyle name="Nota" xfId="26" builtinId="10" customBuiltin="1"/>
    <cellStyle name="Output" xfId="21" builtinId="21" customBuiltin="1"/>
    <cellStyle name="Percentuale" xfId="10" builtinId="5" customBuiltin="1"/>
    <cellStyle name="Testo avviso" xfId="25" builtinId="11" customBuiltin="1"/>
    <cellStyle name="Testo descrittivo" xfId="27" builtinId="53" customBuiltin="1"/>
    <cellStyle name="Titolo" xfId="5" builtinId="15" customBuiltin="1"/>
    <cellStyle name="Titolo 1" xfId="2" builtinId="16" customBuiltin="1"/>
    <cellStyle name="Titolo 2" xfId="15" builtinId="17" customBuiltin="1"/>
    <cellStyle name="Titolo 3" xfId="16" builtinId="18" customBuiltin="1"/>
    <cellStyle name="Titolo 4" xfId="11" builtinId="19" customBuiltin="1"/>
    <cellStyle name="Totale" xfId="28" builtinId="25" customBuiltin="1"/>
    <cellStyle name="Valore non valido" xfId="18" builtinId="27" customBuiltin="1"/>
    <cellStyle name="Valore valido" xfId="17" builtinId="26" customBuiltin="1"/>
    <cellStyle name="Valuta" xfId="8" builtinId="4" customBuiltin="1"/>
    <cellStyle name="Valuta [0]" xfId="9" builtinId="7" customBuiltin="1"/>
  </cellStyles>
  <dxfs count="24">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3" name="Immagine 2" descr="Edifici e albero in inverno" title="Intestazione Inverno">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1289816</xdr:colOff>
      <xdr:row>1</xdr:row>
      <xdr:rowOff>0</xdr:rowOff>
    </xdr:from>
    <xdr:to>
      <xdr:col>9</xdr:col>
      <xdr:colOff>28575</xdr:colOff>
      <xdr:row>1</xdr:row>
      <xdr:rowOff>1143000</xdr:rowOff>
    </xdr:to>
    <xdr:pic>
      <xdr:nvPicPr>
        <xdr:cNvPr id="2" name="Immagine 1" descr="Edifici e albero in autunno" title="Intestazione Autunno">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14141" y="114300"/>
          <a:ext cx="4187059" cy="1143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1289816</xdr:colOff>
      <xdr:row>1</xdr:row>
      <xdr:rowOff>0</xdr:rowOff>
    </xdr:from>
    <xdr:to>
      <xdr:col>9</xdr:col>
      <xdr:colOff>28575</xdr:colOff>
      <xdr:row>1</xdr:row>
      <xdr:rowOff>1143000</xdr:rowOff>
    </xdr:to>
    <xdr:pic>
      <xdr:nvPicPr>
        <xdr:cNvPr id="2" name="Immagine 1" descr="Edifici e albero in autunno" title="Intestazione Autunno">
          <a:extLst>
            <a:ext uri="{FF2B5EF4-FFF2-40B4-BE49-F238E27FC236}">
              <a16:creationId xmlns:a16="http://schemas.microsoft.com/office/drawing/2014/main" id="{00000000-0008-0000-0A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14141" y="114300"/>
          <a:ext cx="4187059" cy="1143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2" name="Immagine 1" descr="Edifici e albero in inverno" title="Intestazione Inverno">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2" name="Immagine 1" descr="Edifici e albero in inverno" title="Intestazione Inverno">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3" name="Immagine 2" descr="Edifici e albero in primavera" title="Intestazione Primavera">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2" name="Immagine 1" descr="Edifici e albero in primavera" title="Intestazione Primavera">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2" name="Immagine 1" descr="Edifici e albero in primavera" title="Intestazione Primavera">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3" name="Immagine 2" descr="Edifici e albero in estate" title="Intestazione Estate">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2" name="Immagine 1" descr="Edifici e albero in estate" title="Intestazione Estate">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48300" y="114300"/>
          <a:ext cx="4152900" cy="1143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9</xdr:col>
      <xdr:colOff>28575</xdr:colOff>
      <xdr:row>1</xdr:row>
      <xdr:rowOff>1143000</xdr:rowOff>
    </xdr:to>
    <xdr:pic>
      <xdr:nvPicPr>
        <xdr:cNvPr id="2" name="Immagine 1" descr="Edifici e albero in estate" title="Intestazione Estate">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86400" y="114300"/>
          <a:ext cx="4152900" cy="1143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1289816</xdr:colOff>
      <xdr:row>1</xdr:row>
      <xdr:rowOff>0</xdr:rowOff>
    </xdr:from>
    <xdr:to>
      <xdr:col>9</xdr:col>
      <xdr:colOff>28575</xdr:colOff>
      <xdr:row>1</xdr:row>
      <xdr:rowOff>1143000</xdr:rowOff>
    </xdr:to>
    <xdr:pic>
      <xdr:nvPicPr>
        <xdr:cNvPr id="3" name="Immagine 2" descr="Edifici e albero in autunno" title="Intestazione Autunno">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5414141" y="114300"/>
          <a:ext cx="4187059" cy="114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5">
      <a:majorFont>
        <a:latin typeface="Cambria"/>
        <a:ea typeface=""/>
        <a:cs typeface=""/>
      </a:majorFont>
      <a:minorFont>
        <a:latin typeface="Lucida Br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59999389629810485"/>
    <pageSetUpPr autoPageBreaks="0" fitToPage="1"/>
  </sheetPr>
  <dimension ref="A1:L15"/>
  <sheetViews>
    <sheetView showGridLines="0" tabSelected="1" zoomScaleNormal="100" workbookViewId="0"/>
  </sheetViews>
  <sheetFormatPr defaultColWidth="8.90625" defaultRowHeight="13.8" x14ac:dyDescent="0.25"/>
  <cols>
    <col min="1" max="1" width="1.81640625" style="1" customWidth="1"/>
    <col min="2" max="8" width="15.453125" style="1" customWidth="1"/>
    <col min="9" max="9" width="1.81640625" style="2" customWidth="1"/>
    <col min="10" max="10" width="8.81640625" style="2" customWidth="1"/>
    <col min="11" max="11" width="12.453125" style="2" customWidth="1"/>
    <col min="12" max="12" width="13.90625" style="2" customWidth="1"/>
    <col min="13" max="13" width="1.81640625" style="2" customWidth="1"/>
    <col min="14" max="16384" width="8.90625" style="2"/>
  </cols>
  <sheetData>
    <row r="1" spans="1:12" ht="9" customHeight="1" x14ac:dyDescent="0.25">
      <c r="I1" s="2" t="s">
        <v>1</v>
      </c>
    </row>
    <row r="2" spans="1:12" ht="100.5" customHeight="1" x14ac:dyDescent="0.25">
      <c r="B2" s="29" t="str">
        <f>"Gennaio "&amp;AnnoCalendario</f>
        <v>Gennaio 2021</v>
      </c>
      <c r="C2" s="29"/>
      <c r="D2" s="29"/>
      <c r="E2" s="3"/>
      <c r="F2" s="3"/>
      <c r="G2" s="3"/>
      <c r="H2" s="4"/>
    </row>
    <row r="3" spans="1:12" s="5" customFormat="1" ht="19.5" customHeight="1" thickBot="1" x14ac:dyDescent="0.3">
      <c r="A3" s="1"/>
      <c r="B3" s="20" t="str">
        <f>InizioSettimana</f>
        <v>lunedì</v>
      </c>
      <c r="C3" s="20" t="str">
        <f t="shared" ref="C3:H3" si="0">TEXT(C4,"gggg")</f>
        <v>martedì</v>
      </c>
      <c r="D3" s="20" t="str">
        <f t="shared" si="0"/>
        <v>mercoledì</v>
      </c>
      <c r="E3" s="20" t="str">
        <f t="shared" si="0"/>
        <v>giovedì</v>
      </c>
      <c r="F3" s="20" t="str">
        <f t="shared" si="0"/>
        <v>venerdì</v>
      </c>
      <c r="G3" s="20" t="str">
        <f t="shared" si="0"/>
        <v>sabato</v>
      </c>
      <c r="H3" s="20" t="str">
        <f t="shared" si="0"/>
        <v>domenica</v>
      </c>
      <c r="K3" s="32" t="s">
        <v>2</v>
      </c>
      <c r="L3" s="32"/>
    </row>
    <row r="4" spans="1:12" s="8" customFormat="1" ht="19.5" customHeight="1" x14ac:dyDescent="0.25">
      <c r="A4" s="7"/>
      <c r="B4" s="24">
        <f t="array" ref="B4:H4">GiorniESettimane+DATE(AnnoCalendario,1,1)-WEEKDAY(DATE(AnnoCalendario,1,1),(InizioSettimana="Lunedì")+1)+1</f>
        <v>44193</v>
      </c>
      <c r="C4" s="24">
        <v>44194</v>
      </c>
      <c r="D4" s="24">
        <v>44195</v>
      </c>
      <c r="E4" s="24">
        <v>44196</v>
      </c>
      <c r="F4" s="24">
        <v>44197</v>
      </c>
      <c r="G4" s="24">
        <v>44198</v>
      </c>
      <c r="H4" s="24">
        <v>44199</v>
      </c>
      <c r="K4" s="14" t="s">
        <v>3</v>
      </c>
      <c r="L4" s="15" t="s">
        <v>4</v>
      </c>
    </row>
    <row r="5" spans="1:12" s="10" customFormat="1" ht="48" customHeight="1" x14ac:dyDescent="0.25">
      <c r="A5" s="6"/>
      <c r="B5" s="9"/>
      <c r="C5" s="9"/>
      <c r="D5" s="9"/>
      <c r="E5" s="9"/>
      <c r="F5" s="9"/>
      <c r="G5" s="9"/>
      <c r="H5" s="9"/>
      <c r="K5" s="12">
        <v>2021</v>
      </c>
      <c r="L5" s="13" t="s">
        <v>5</v>
      </c>
    </row>
    <row r="6" spans="1:12" s="8" customFormat="1" ht="19.5" customHeight="1" x14ac:dyDescent="0.25">
      <c r="A6" s="7"/>
      <c r="B6" s="25">
        <f t="array" ref="B6:H6">GiorniESettimane+DATE(AnnoCalendario,1,1)-WEEKDAY(DATE(AnnoCalendario,1,1),(InizioSettimana="Lunedì")+1)+8</f>
        <v>44200</v>
      </c>
      <c r="C6" s="25">
        <v>44201</v>
      </c>
      <c r="D6" s="25">
        <v>44202</v>
      </c>
      <c r="E6" s="25">
        <v>44203</v>
      </c>
      <c r="F6" s="25">
        <v>44204</v>
      </c>
      <c r="G6" s="25">
        <v>44205</v>
      </c>
      <c r="H6" s="25">
        <v>44206</v>
      </c>
    </row>
    <row r="7" spans="1:12" s="10" customFormat="1" ht="48" customHeight="1" x14ac:dyDescent="0.25">
      <c r="A7" s="6"/>
      <c r="B7" s="11"/>
      <c r="C7" s="11"/>
      <c r="D7" s="11"/>
      <c r="E7" s="11"/>
      <c r="F7" s="11"/>
      <c r="G7" s="11"/>
      <c r="H7" s="11"/>
    </row>
    <row r="8" spans="1:12" s="8" customFormat="1" ht="19.5" customHeight="1" x14ac:dyDescent="0.25">
      <c r="A8" s="7"/>
      <c r="B8" s="24">
        <f t="array" ref="B8:H8">GiorniESettimane+DATE(AnnoCalendario,1,1)-WEEKDAY(DATE(AnnoCalendario,1,1),(InizioSettimana="Lunedì")+1)+15</f>
        <v>44207</v>
      </c>
      <c r="C8" s="24">
        <v>44208</v>
      </c>
      <c r="D8" s="24">
        <v>44209</v>
      </c>
      <c r="E8" s="24">
        <v>44210</v>
      </c>
      <c r="F8" s="24">
        <v>44211</v>
      </c>
      <c r="G8" s="24">
        <v>44212</v>
      </c>
      <c r="H8" s="24">
        <v>44213</v>
      </c>
    </row>
    <row r="9" spans="1:12" s="10" customFormat="1" ht="48" customHeight="1" x14ac:dyDescent="0.25">
      <c r="A9" s="6"/>
      <c r="B9" s="9"/>
      <c r="C9" s="9"/>
      <c r="D9" s="9"/>
      <c r="E9" s="9"/>
      <c r="F9" s="9"/>
      <c r="G9" s="9"/>
      <c r="H9" s="9"/>
    </row>
    <row r="10" spans="1:12" s="8" customFormat="1" ht="19.5" customHeight="1" x14ac:dyDescent="0.25">
      <c r="A10" s="7"/>
      <c r="B10" s="25">
        <f t="array" ref="B10:H10">GiorniESettimane+DATE(AnnoCalendario,1,1)-WEEKDAY(DATE(AnnoCalendario,1,1),(InizioSettimana="Lunedì")+1)+22</f>
        <v>44214</v>
      </c>
      <c r="C10" s="25">
        <v>44215</v>
      </c>
      <c r="D10" s="25">
        <v>44216</v>
      </c>
      <c r="E10" s="25">
        <v>44217</v>
      </c>
      <c r="F10" s="25">
        <v>44218</v>
      </c>
      <c r="G10" s="25">
        <v>44219</v>
      </c>
      <c r="H10" s="25">
        <v>44220</v>
      </c>
    </row>
    <row r="11" spans="1:12" s="10" customFormat="1" ht="48" customHeight="1" x14ac:dyDescent="0.25">
      <c r="A11" s="6"/>
      <c r="B11" s="11"/>
      <c r="C11" s="11"/>
      <c r="D11" s="11"/>
      <c r="E11" s="11"/>
      <c r="F11" s="11"/>
      <c r="G11" s="11"/>
      <c r="H11" s="11"/>
    </row>
    <row r="12" spans="1:12" s="8" customFormat="1" ht="19.5" customHeight="1" x14ac:dyDescent="0.25">
      <c r="A12" s="7"/>
      <c r="B12" s="24">
        <f t="array" ref="B12:H12">GiorniESettimane+DATE(AnnoCalendario,1,1)-WEEKDAY(DATE(AnnoCalendario,1,1),(InizioSettimana="Lunedì")+1)+29</f>
        <v>44221</v>
      </c>
      <c r="C12" s="24">
        <v>44222</v>
      </c>
      <c r="D12" s="24">
        <v>44223</v>
      </c>
      <c r="E12" s="24">
        <v>44224</v>
      </c>
      <c r="F12" s="24">
        <v>44225</v>
      </c>
      <c r="G12" s="24">
        <v>44226</v>
      </c>
      <c r="H12" s="24">
        <v>44227</v>
      </c>
    </row>
    <row r="13" spans="1:12" s="10" customFormat="1" ht="48" customHeight="1" x14ac:dyDescent="0.25">
      <c r="A13" s="6"/>
      <c r="B13" s="9"/>
      <c r="C13" s="9"/>
      <c r="D13" s="9"/>
      <c r="E13" s="9"/>
      <c r="F13" s="9"/>
      <c r="G13" s="9"/>
      <c r="H13" s="9"/>
    </row>
    <row r="14" spans="1:12" s="8" customFormat="1" ht="19.5" customHeight="1" x14ac:dyDescent="0.25">
      <c r="A14" s="7"/>
      <c r="B14" s="25">
        <f t="array" ref="B14:C14">GiorniESettimane+DATE(AnnoCalendario,1,1)-WEEKDAY(DATE(AnnoCalendario,1,1),(InizioSettimana="Lunedì")+1)+36</f>
        <v>44228</v>
      </c>
      <c r="C14" s="25">
        <v>44229</v>
      </c>
      <c r="D14" s="30" t="s">
        <v>0</v>
      </c>
      <c r="E14" s="30"/>
      <c r="F14" s="30"/>
      <c r="G14" s="30"/>
      <c r="H14" s="30"/>
    </row>
    <row r="15" spans="1:12" s="10" customFormat="1" ht="48" customHeight="1" x14ac:dyDescent="0.25">
      <c r="A15" s="6"/>
      <c r="B15" s="11"/>
      <c r="C15" s="11"/>
      <c r="D15" s="31"/>
      <c r="E15" s="31"/>
      <c r="F15" s="31"/>
      <c r="G15" s="31"/>
      <c r="H15" s="31"/>
    </row>
  </sheetData>
  <mergeCells count="4">
    <mergeCell ref="B2:D2"/>
    <mergeCell ref="D14:H14"/>
    <mergeCell ref="D15:H15"/>
    <mergeCell ref="K3:L3"/>
  </mergeCells>
  <phoneticPr fontId="2" type="noConversion"/>
  <conditionalFormatting sqref="B12:H12 B14:C14">
    <cfRule type="expression" dxfId="23" priority="24">
      <formula>AND(DAY(B12)&gt;=1,DAY(B12)&lt;=15)</formula>
    </cfRule>
  </conditionalFormatting>
  <conditionalFormatting sqref="B4:G4">
    <cfRule type="expression" dxfId="22" priority="23">
      <formula>DAY(B4)&gt;8</formula>
    </cfRule>
  </conditionalFormatting>
  <dataValidations count="13">
    <dataValidation type="list" errorStyle="warning" allowBlank="1" showInputMessage="1" showErrorMessage="1" error="Selezionare un giorno dall'elenco. Selezionare ANNULLA, quindi premere ALT+freccia GIÙ per scegliere un giorno nell'elenco a discesa" prompt="Selezionare il giorno di inizio della settimana in questa cella. Premere ALT+freccia GIÙ per aprire l'elenco a discesa, premere la freccia GIÙ e quindi INVIO per effettuare una selezione" sqref="L5" xr:uid="{00000000-0002-0000-0000-000000000000}">
      <formula1>"domenica, lunedì"</formula1>
    </dataValidation>
    <dataValidation allowBlank="1" showInputMessage="1" showErrorMessage="1" prompt="Questa cartella di lavoro consente di creare un calendario mensile personalizzato. Nel foglio di gennaio è possibile personalizzare l'anno e il primo giorno della settimana per tutti i mesi. Ogni mese si trova in un foglio di lavoro separato." sqref="A1" xr:uid="{00000000-0002-0000-0000-000001000000}"/>
    <dataValidation allowBlank="1" showInputMessage="1" showErrorMessage="1" prompt="Immettere l'anno nella cella sottostante" sqref="K4" xr:uid="{00000000-0002-0000-0000-000002000000}"/>
    <dataValidation allowBlank="1" showInputMessage="1" showErrorMessage="1" prompt="Selezionare il giorno di inizio della settimana nella cella sottostante" sqref="L4" xr:uid="{00000000-0002-0000-0000-000003000000}"/>
    <dataValidation allowBlank="1" showInputMessage="1" showErrorMessage="1" prompt="Immettere l'anno in questa cella" sqref="K5" xr:uid="{00000000-0002-0000-0000-000004000000}"/>
    <dataValidation allowBlank="1" showInputMessage="1" showErrorMessage="1" prompt="Questa riga contiene i nomi dei giorni feriali per il calendario. Questa cella contiene il giorno iniziale della settimana. Per cambiare il giorno di inizio della settimana, immettere un nuovo giorno feriale nella cella L5 in questo foglio di lavoro." sqref="B3" xr:uid="{00000000-0002-0000-0000-000005000000}"/>
    <dataValidation allowBlank="1" showInputMessage="1" showErrorMessage="1" prompt="Questa riga e le righe 6, 8, 10, 12 e 14 contengono i giorni di calendario della settimana. Se la cella non contiene il numero 1, si tratta di un giorno del mese precedente. Immettere le note nella cella D15." sqref="B4" xr:uid="{00000000-0002-0000-0000-000006000000}"/>
    <dataValidation allowBlank="1" showInputMessage="1" showErrorMessage="1" prompt="L'anno in questa cella viene aggiornato automaticamente in base all'anno immesso nella cella K5. Il calendario seguente include date del mese precedente e successivo, per cui è usato un carattere più chiaro." sqref="B2:D2" xr:uid="{00000000-0002-0000-0000-000007000000}"/>
    <dataValidation allowBlank="1" showInputMessage="1" showErrorMessage="1" prompt="Giorno feriale determinato automaticamente" sqref="C3:H3" xr:uid="{00000000-0002-0000-0000-000008000000}"/>
    <dataValidation allowBlank="1" showInputMessage="1" showErrorMessage="1" prompt="Nelle celle di questa riga e delle righe 7, 9, 11, 13 e 15 è possibile immettere le note giornaliere relative al giorno del calendario indicato nella cella soprastante." sqref="B5" xr:uid="{00000000-0002-0000-0000-000009000000}"/>
    <dataValidation allowBlank="1" showInputMessage="1" prompt="Immettere le note del mese in questa cella" sqref="D15:H15" xr:uid="{00000000-0002-0000-0000-00000A000000}"/>
    <dataValidation allowBlank="1" showInputMessage="1" prompt="Immettere le note del mese nella cella sottostante" sqref="D14:H14" xr:uid="{00000000-0002-0000-0000-00000B000000}"/>
    <dataValidation allowBlank="1" showInputMessage="1" showErrorMessage="1" prompt="Immettere l'anno e selezionare il giorno di inizio del calendario nelle celle sottostanti. Queste celle di Impostazioni calendario non verranno stampate" sqref="K3" xr:uid="{00000000-0002-0000-0000-00000C000000}"/>
  </dataValidations>
  <printOptions horizontalCentered="1"/>
  <pageMargins left="0.25" right="0.25" top="0.5" bottom="0.5" header="0.3" footer="0.3"/>
  <pageSetup paperSize="9" orientation="landscape" r:id="rId1"/>
  <headerFooter differentFirst="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pageSetUpPr fitToPage="1"/>
  </sheetPr>
  <dimension ref="A1:I15"/>
  <sheetViews>
    <sheetView showGridLines="0" workbookViewId="0"/>
  </sheetViews>
  <sheetFormatPr defaultColWidth="8.90625" defaultRowHeight="13.8" x14ac:dyDescent="0.25"/>
  <cols>
    <col min="1" max="1" width="1.81640625" style="1" customWidth="1"/>
    <col min="2" max="8" width="15.453125" style="1" customWidth="1"/>
    <col min="9" max="9" width="1.81640625" style="1" customWidth="1"/>
    <col min="10" max="10" width="10.6328125" style="16" customWidth="1"/>
    <col min="11" max="16384" width="8.90625" style="16"/>
  </cols>
  <sheetData>
    <row r="1" spans="1:9" s="1" customFormat="1" ht="9" customHeight="1" x14ac:dyDescent="0.25">
      <c r="I1" s="1" t="s">
        <v>1</v>
      </c>
    </row>
    <row r="2" spans="1:9" s="2" customFormat="1" ht="100.5" customHeight="1" x14ac:dyDescent="0.25">
      <c r="B2" s="39" t="str">
        <f>"Ottobre "&amp;AnnoCalendario</f>
        <v>Ottobre 2021</v>
      </c>
      <c r="C2" s="39"/>
      <c r="D2" s="39"/>
      <c r="E2" s="3"/>
      <c r="F2" s="3"/>
      <c r="G2" s="3"/>
      <c r="H2" s="4"/>
    </row>
    <row r="3" spans="1:9" s="5" customFormat="1" ht="19.5" customHeight="1" thickBot="1" x14ac:dyDescent="0.3">
      <c r="A3" s="1"/>
      <c r="B3" s="23" t="str">
        <f>InizioSettimana</f>
        <v>lunedì</v>
      </c>
      <c r="C3" s="23" t="str">
        <f t="shared" ref="C3:H3" si="0">TEXT(C4,"gggg")</f>
        <v>martedì</v>
      </c>
      <c r="D3" s="23" t="str">
        <f t="shared" si="0"/>
        <v>mercoledì</v>
      </c>
      <c r="E3" s="23" t="str">
        <f t="shared" si="0"/>
        <v>giovedì</v>
      </c>
      <c r="F3" s="23" t="str">
        <f t="shared" si="0"/>
        <v>venerdì</v>
      </c>
      <c r="G3" s="23" t="str">
        <f t="shared" si="0"/>
        <v>sabato</v>
      </c>
      <c r="H3" s="23" t="str">
        <f t="shared" si="0"/>
        <v>domenica</v>
      </c>
    </row>
    <row r="4" spans="1:9" s="8" customFormat="1" ht="19.5" customHeight="1" x14ac:dyDescent="0.25">
      <c r="A4" s="7"/>
      <c r="B4" s="24">
        <f t="array" ref="B4:H4">GiorniESettimane+DATE(AnnoCalendario,10,1)-WEEKDAY(DATE(AnnoCalendario,10,1),(InizioSettimana="Lunedì")+1)+1</f>
        <v>44466</v>
      </c>
      <c r="C4" s="24">
        <v>44467</v>
      </c>
      <c r="D4" s="24">
        <v>44468</v>
      </c>
      <c r="E4" s="24">
        <v>44469</v>
      </c>
      <c r="F4" s="24">
        <v>44470</v>
      </c>
      <c r="G4" s="24">
        <v>44471</v>
      </c>
      <c r="H4" s="24">
        <v>44472</v>
      </c>
    </row>
    <row r="5" spans="1:9" s="10" customFormat="1" ht="48" customHeight="1" x14ac:dyDescent="0.25">
      <c r="A5" s="6"/>
      <c r="B5" s="9"/>
      <c r="C5" s="9"/>
      <c r="D5" s="9"/>
      <c r="E5" s="9"/>
      <c r="F5" s="9"/>
      <c r="G5" s="9"/>
      <c r="H5" s="9"/>
    </row>
    <row r="6" spans="1:9" s="8" customFormat="1" ht="19.5" customHeight="1" x14ac:dyDescent="0.25">
      <c r="A6" s="7"/>
      <c r="B6" s="26">
        <f t="array" ref="B6:H6">GiorniESettimane+DATE(AnnoCalendario,10,1)-WEEKDAY(DATE(AnnoCalendario,10,1),(InizioSettimana="Lunedì")+1)+8</f>
        <v>44473</v>
      </c>
      <c r="C6" s="26">
        <v>44474</v>
      </c>
      <c r="D6" s="26">
        <v>44475</v>
      </c>
      <c r="E6" s="26">
        <v>44476</v>
      </c>
      <c r="F6" s="26">
        <v>44477</v>
      </c>
      <c r="G6" s="26">
        <v>44478</v>
      </c>
      <c r="H6" s="26">
        <v>44479</v>
      </c>
    </row>
    <row r="7" spans="1:9" s="10" customFormat="1" ht="48" customHeight="1" x14ac:dyDescent="0.25">
      <c r="A7" s="6"/>
      <c r="B7" s="18"/>
      <c r="C7" s="18"/>
      <c r="D7" s="18"/>
      <c r="E7" s="18"/>
      <c r="F7" s="18"/>
      <c r="G7" s="18"/>
      <c r="H7" s="18"/>
    </row>
    <row r="8" spans="1:9" s="8" customFormat="1" ht="19.5" customHeight="1" x14ac:dyDescent="0.25">
      <c r="A8" s="7"/>
      <c r="B8" s="24">
        <f t="array" ref="B8:H8">GiorniESettimane+DATE(AnnoCalendario,10,1)-WEEKDAY(DATE(AnnoCalendario,10,1),(InizioSettimana="Lunedì")+1)+15</f>
        <v>44480</v>
      </c>
      <c r="C8" s="24">
        <v>44481</v>
      </c>
      <c r="D8" s="24">
        <v>44482</v>
      </c>
      <c r="E8" s="24">
        <v>44483</v>
      </c>
      <c r="F8" s="24">
        <v>44484</v>
      </c>
      <c r="G8" s="24">
        <v>44485</v>
      </c>
      <c r="H8" s="24">
        <v>44486</v>
      </c>
    </row>
    <row r="9" spans="1:9" s="10" customFormat="1" ht="48" customHeight="1" x14ac:dyDescent="0.25">
      <c r="A9" s="6"/>
      <c r="B9" s="9"/>
      <c r="C9" s="9"/>
      <c r="D9" s="9"/>
      <c r="E9" s="9"/>
      <c r="F9" s="9"/>
      <c r="G9" s="9"/>
      <c r="H9" s="9"/>
    </row>
    <row r="10" spans="1:9" s="8" customFormat="1" ht="19.5" customHeight="1" x14ac:dyDescent="0.25">
      <c r="A10" s="7"/>
      <c r="B10" s="26">
        <f t="array" ref="B10:H10">GiorniESettimane+DATE(AnnoCalendario,10,1)-WEEKDAY(DATE(AnnoCalendario,10,1),(InizioSettimana="Lunedì")+1)+22</f>
        <v>44487</v>
      </c>
      <c r="C10" s="26">
        <v>44488</v>
      </c>
      <c r="D10" s="26">
        <v>44489</v>
      </c>
      <c r="E10" s="26">
        <v>44490</v>
      </c>
      <c r="F10" s="26">
        <v>44491</v>
      </c>
      <c r="G10" s="26">
        <v>44492</v>
      </c>
      <c r="H10" s="26">
        <v>44493</v>
      </c>
    </row>
    <row r="11" spans="1:9" s="10" customFormat="1" ht="48" customHeight="1" x14ac:dyDescent="0.25">
      <c r="A11" s="6"/>
      <c r="B11" s="18"/>
      <c r="C11" s="18"/>
      <c r="D11" s="18"/>
      <c r="E11" s="18"/>
      <c r="F11" s="18"/>
      <c r="G11" s="18"/>
      <c r="H11" s="18"/>
    </row>
    <row r="12" spans="1:9" s="8" customFormat="1" ht="19.5" customHeight="1" x14ac:dyDescent="0.25">
      <c r="A12" s="7"/>
      <c r="B12" s="24">
        <f t="array" ref="B12:H12">GiorniESettimane+DATE(AnnoCalendario,10,1)-WEEKDAY(DATE(AnnoCalendario,10,1),(InizioSettimana="Lunedì")+1)+29</f>
        <v>44494</v>
      </c>
      <c r="C12" s="24">
        <v>44495</v>
      </c>
      <c r="D12" s="24">
        <v>44496</v>
      </c>
      <c r="E12" s="24">
        <v>44497</v>
      </c>
      <c r="F12" s="24">
        <v>44498</v>
      </c>
      <c r="G12" s="24">
        <v>44499</v>
      </c>
      <c r="H12" s="24">
        <v>44500</v>
      </c>
    </row>
    <row r="13" spans="1:9" s="10" customFormat="1" ht="48" customHeight="1" x14ac:dyDescent="0.25">
      <c r="A13" s="6"/>
      <c r="B13" s="9"/>
      <c r="C13" s="9"/>
      <c r="D13" s="9"/>
      <c r="E13" s="9"/>
      <c r="F13" s="9"/>
      <c r="G13" s="9"/>
      <c r="H13" s="9"/>
    </row>
    <row r="14" spans="1:9" s="8" customFormat="1" ht="19.5" customHeight="1" x14ac:dyDescent="0.25">
      <c r="A14" s="7"/>
      <c r="B14" s="26">
        <f t="array" ref="B14:C14">GiorniESettimane+DATE(AnnoCalendario,10,1)-WEEKDAY(DATE(AnnoCalendario,10,1),(InizioSettimana="Lunedì")+1)+36</f>
        <v>44501</v>
      </c>
      <c r="C14" s="26">
        <v>44502</v>
      </c>
      <c r="D14" s="40" t="s">
        <v>0</v>
      </c>
      <c r="E14" s="40"/>
      <c r="F14" s="40"/>
      <c r="G14" s="40"/>
      <c r="H14" s="40"/>
    </row>
    <row r="15" spans="1:9" s="10" customFormat="1" ht="48" customHeight="1" x14ac:dyDescent="0.25">
      <c r="A15" s="6"/>
      <c r="B15" s="18"/>
      <c r="C15" s="18"/>
      <c r="D15" s="41"/>
      <c r="E15" s="41"/>
      <c r="F15" s="41"/>
      <c r="G15" s="41"/>
      <c r="H15" s="41"/>
    </row>
  </sheetData>
  <mergeCells count="3">
    <mergeCell ref="B2:D2"/>
    <mergeCell ref="D14:H14"/>
    <mergeCell ref="D15:H15"/>
  </mergeCells>
  <conditionalFormatting sqref="B12:H12 B14:C14">
    <cfRule type="expression" dxfId="5" priority="2">
      <formula>AND(DAY(B12)&gt;=1,DAY(B12)&lt;=15)</formula>
    </cfRule>
  </conditionalFormatting>
  <conditionalFormatting sqref="B4:G4">
    <cfRule type="expression" dxfId="4" priority="1">
      <formula>DAY(B4)&gt;8</formula>
    </cfRule>
  </conditionalFormatting>
  <dataValidations count="8">
    <dataValidation allowBlank="1" showInputMessage="1" showErrorMessage="1" prompt="Giorno feriale determinato automaticamente" sqref="C3:H3" xr:uid="{00000000-0002-0000-0900-000000000000}"/>
    <dataValidation allowBlank="1" showInputMessage="1" showErrorMessage="1" prompt="Calendario del mese di ottobre" sqref="A1" xr:uid="{00000000-0002-0000-0900-000001000000}"/>
    <dataValidation allowBlank="1" showInputMessage="1" showErrorMessage="1" prompt="L'anno in questa cella viene aggiornato automaticamente in base all'anno immesso nel foglio di lavoro Gennaio. Il calendario seguente include date del mese precedente e successivo, per cui è usato un carattere più chiaro" sqref="B2:D2" xr:uid="{00000000-0002-0000-0900-000002000000}"/>
    <dataValidation allowBlank="1" showInputMessage="1" showErrorMessage="1" prompt="Questa riga contiene i nomi dei giorni feriali per il calendario. Questa cella contiene il giorno iniziale della settimana. Per cambiare il giorno di inizio della settimana, selezionare un nuovo giorno feriale nella cella L5 del foglio di lavoro Gennaio." sqref="B3" xr:uid="{00000000-0002-0000-0900-000003000000}"/>
    <dataValidation allowBlank="1" showInputMessage="1" prompt="Immettere le note del mese nella cella sottostante" sqref="D14:H14" xr:uid="{00000000-0002-0000-0900-000004000000}"/>
    <dataValidation allowBlank="1" showInputMessage="1" prompt="Immettere le note del mese in questa cella" sqref="D15:H15" xr:uid="{00000000-0002-0000-0900-000005000000}"/>
    <dataValidation allowBlank="1" showInputMessage="1" showErrorMessage="1" prompt="Nelle celle di questa riga e delle righe 7, 9, 11, 13 e 15 è possibile immettere le note giornaliere relative al giorno del calendario indicato nella cella soprastante." sqref="B5" xr:uid="{00000000-0002-0000-0900-000006000000}"/>
    <dataValidation allowBlank="1" showInputMessage="1" showErrorMessage="1" prompt="Questa riga e le righe 6, 8, 10, 12 e 14 contengono i giorni di calendario della settimana. Se la cella non contiene il numero 1, si tratta di un giorno del mese precedente. Immettere le note nella cella D15." sqref="B4" xr:uid="{00000000-0002-0000-0900-000007000000}"/>
  </dataValidations>
  <printOptions horizontalCentered="1"/>
  <pageMargins left="0.25" right="0.25" top="0.5" bottom="0.5" header="0.3" footer="0.3"/>
  <pageSetup paperSize="9" orientation="landscape" r:id="rId1"/>
  <headerFooter differentFirst="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pageSetUpPr fitToPage="1"/>
  </sheetPr>
  <dimension ref="A1:I15"/>
  <sheetViews>
    <sheetView showGridLines="0" workbookViewId="0"/>
  </sheetViews>
  <sheetFormatPr defaultColWidth="8.90625" defaultRowHeight="13.8" x14ac:dyDescent="0.25"/>
  <cols>
    <col min="1" max="1" width="1.81640625" style="1" customWidth="1"/>
    <col min="2" max="8" width="15.453125" style="1" customWidth="1"/>
    <col min="9" max="9" width="1.81640625" style="1" customWidth="1"/>
    <col min="10" max="10" width="10.6328125" style="16" customWidth="1"/>
    <col min="11" max="16384" width="8.90625" style="16"/>
  </cols>
  <sheetData>
    <row r="1" spans="1:9" s="1" customFormat="1" ht="9" customHeight="1" x14ac:dyDescent="0.25">
      <c r="I1" s="1" t="s">
        <v>1</v>
      </c>
    </row>
    <row r="2" spans="1:9" s="2" customFormat="1" ht="100.5" customHeight="1" x14ac:dyDescent="0.25">
      <c r="B2" s="39" t="str">
        <f>"Novembre "&amp;AnnoCalendario</f>
        <v>Novembre 2021</v>
      </c>
      <c r="C2" s="39"/>
      <c r="D2" s="39"/>
      <c r="E2" s="3"/>
      <c r="F2" s="3"/>
      <c r="G2" s="3"/>
      <c r="H2" s="4"/>
    </row>
    <row r="3" spans="1:9" s="5" customFormat="1" ht="19.5" customHeight="1" thickBot="1" x14ac:dyDescent="0.3">
      <c r="A3" s="1"/>
      <c r="B3" s="23" t="str">
        <f>InizioSettimana</f>
        <v>lunedì</v>
      </c>
      <c r="C3" s="23" t="str">
        <f t="shared" ref="C3:H3" si="0">TEXT(C4,"gggg")</f>
        <v>martedì</v>
      </c>
      <c r="D3" s="23" t="str">
        <f t="shared" si="0"/>
        <v>mercoledì</v>
      </c>
      <c r="E3" s="23" t="str">
        <f t="shared" si="0"/>
        <v>giovedì</v>
      </c>
      <c r="F3" s="23" t="str">
        <f t="shared" si="0"/>
        <v>venerdì</v>
      </c>
      <c r="G3" s="23" t="str">
        <f t="shared" si="0"/>
        <v>sabato</v>
      </c>
      <c r="H3" s="23" t="str">
        <f t="shared" si="0"/>
        <v>domenica</v>
      </c>
    </row>
    <row r="4" spans="1:9" s="8" customFormat="1" ht="19.5" customHeight="1" x14ac:dyDescent="0.25">
      <c r="A4" s="7"/>
      <c r="B4" s="24">
        <f t="array" ref="B4:H4">GiorniESettimane+DATE(AnnoCalendario,11,1)-WEEKDAY(DATE(AnnoCalendario,11,1),(InizioSettimana="Lunedì")+1)+1</f>
        <v>44501</v>
      </c>
      <c r="C4" s="24">
        <v>44502</v>
      </c>
      <c r="D4" s="24">
        <v>44503</v>
      </c>
      <c r="E4" s="24">
        <v>44504</v>
      </c>
      <c r="F4" s="24">
        <v>44505</v>
      </c>
      <c r="G4" s="24">
        <v>44506</v>
      </c>
      <c r="H4" s="24">
        <v>44507</v>
      </c>
    </row>
    <row r="5" spans="1:9" s="10" customFormat="1" ht="48" customHeight="1" x14ac:dyDescent="0.25">
      <c r="A5" s="6"/>
      <c r="B5" s="9"/>
      <c r="C5" s="9"/>
      <c r="D5" s="9"/>
      <c r="E5" s="9"/>
      <c r="F5" s="9"/>
      <c r="G5" s="9"/>
      <c r="H5" s="9"/>
    </row>
    <row r="6" spans="1:9" s="8" customFormat="1" ht="19.5" customHeight="1" x14ac:dyDescent="0.25">
      <c r="A6" s="7"/>
      <c r="B6" s="26">
        <f t="array" ref="B6:H6">GiorniESettimane+DATE(AnnoCalendario,11,1)-WEEKDAY(DATE(AnnoCalendario,11,1),(InizioSettimana="Lunedì")+1)+8</f>
        <v>44508</v>
      </c>
      <c r="C6" s="26">
        <v>44509</v>
      </c>
      <c r="D6" s="26">
        <v>44510</v>
      </c>
      <c r="E6" s="26">
        <v>44511</v>
      </c>
      <c r="F6" s="26">
        <v>44512</v>
      </c>
      <c r="G6" s="26">
        <v>44513</v>
      </c>
      <c r="H6" s="26">
        <v>44514</v>
      </c>
    </row>
    <row r="7" spans="1:9" s="10" customFormat="1" ht="48" customHeight="1" x14ac:dyDescent="0.25">
      <c r="A7" s="6"/>
      <c r="B7" s="18"/>
      <c r="C7" s="18"/>
      <c r="D7" s="18"/>
      <c r="E7" s="18"/>
      <c r="F7" s="18"/>
      <c r="G7" s="18"/>
      <c r="H7" s="18"/>
    </row>
    <row r="8" spans="1:9" s="8" customFormat="1" ht="19.5" customHeight="1" x14ac:dyDescent="0.25">
      <c r="A8" s="7"/>
      <c r="B8" s="24">
        <f t="array" ref="B8:H8">GiorniESettimane+DATE(AnnoCalendario,11,1)-WEEKDAY(DATE(AnnoCalendario,11,1),(InizioSettimana="Lunedì")+1)+15</f>
        <v>44515</v>
      </c>
      <c r="C8" s="24">
        <v>44516</v>
      </c>
      <c r="D8" s="24">
        <v>44517</v>
      </c>
      <c r="E8" s="24">
        <v>44518</v>
      </c>
      <c r="F8" s="24">
        <v>44519</v>
      </c>
      <c r="G8" s="24">
        <v>44520</v>
      </c>
      <c r="H8" s="24">
        <v>44521</v>
      </c>
    </row>
    <row r="9" spans="1:9" s="10" customFormat="1" ht="48" customHeight="1" x14ac:dyDescent="0.25">
      <c r="A9" s="6"/>
      <c r="B9" s="9"/>
      <c r="C9" s="9"/>
      <c r="D9" s="9"/>
      <c r="E9" s="9"/>
      <c r="F9" s="9"/>
      <c r="G9" s="9"/>
      <c r="H9" s="9"/>
    </row>
    <row r="10" spans="1:9" s="8" customFormat="1" ht="19.5" customHeight="1" x14ac:dyDescent="0.25">
      <c r="A10" s="7"/>
      <c r="B10" s="26">
        <f t="array" ref="B10:H10">GiorniESettimane+DATE(AnnoCalendario,11,1)-WEEKDAY(DATE(AnnoCalendario,11,1),(InizioSettimana="Lunedì")+1)+22</f>
        <v>44522</v>
      </c>
      <c r="C10" s="26">
        <v>44523</v>
      </c>
      <c r="D10" s="26">
        <v>44524</v>
      </c>
      <c r="E10" s="26">
        <v>44525</v>
      </c>
      <c r="F10" s="26">
        <v>44526</v>
      </c>
      <c r="G10" s="26">
        <v>44527</v>
      </c>
      <c r="H10" s="26">
        <v>44528</v>
      </c>
    </row>
    <row r="11" spans="1:9" s="10" customFormat="1" ht="48" customHeight="1" x14ac:dyDescent="0.25">
      <c r="A11" s="6"/>
      <c r="B11" s="18"/>
      <c r="C11" s="18"/>
      <c r="D11" s="18"/>
      <c r="E11" s="18"/>
      <c r="F11" s="18"/>
      <c r="G11" s="18"/>
      <c r="H11" s="18"/>
    </row>
    <row r="12" spans="1:9" s="8" customFormat="1" ht="19.5" customHeight="1" x14ac:dyDescent="0.25">
      <c r="A12" s="7"/>
      <c r="B12" s="24">
        <f t="array" ref="B12:H12">GiorniESettimane+DATE(AnnoCalendario,11,1)-WEEKDAY(DATE(AnnoCalendario,11,1),(InizioSettimana="Lunedì")+1)+29</f>
        <v>44529</v>
      </c>
      <c r="C12" s="24">
        <v>44530</v>
      </c>
      <c r="D12" s="24">
        <v>44531</v>
      </c>
      <c r="E12" s="24">
        <v>44532</v>
      </c>
      <c r="F12" s="24">
        <v>44533</v>
      </c>
      <c r="G12" s="24">
        <v>44534</v>
      </c>
      <c r="H12" s="24">
        <v>44535</v>
      </c>
    </row>
    <row r="13" spans="1:9" s="10" customFormat="1" ht="48" customHeight="1" x14ac:dyDescent="0.25">
      <c r="A13" s="6"/>
      <c r="B13" s="9"/>
      <c r="C13" s="9"/>
      <c r="D13" s="9"/>
      <c r="E13" s="9"/>
      <c r="F13" s="9"/>
      <c r="G13" s="9"/>
      <c r="H13" s="9"/>
    </row>
    <row r="14" spans="1:9" s="8" customFormat="1" ht="19.5" customHeight="1" x14ac:dyDescent="0.25">
      <c r="A14" s="7"/>
      <c r="B14" s="26">
        <f t="array" ref="B14:C14">GiorniESettimane+DATE(AnnoCalendario,11,1)-WEEKDAY(DATE(AnnoCalendario,11,1),(InizioSettimana="Lunedì")+1)+36</f>
        <v>44536</v>
      </c>
      <c r="C14" s="26">
        <v>44537</v>
      </c>
      <c r="D14" s="40" t="s">
        <v>0</v>
      </c>
      <c r="E14" s="40"/>
      <c r="F14" s="40"/>
      <c r="G14" s="40"/>
      <c r="H14" s="40"/>
    </row>
    <row r="15" spans="1:9" s="10" customFormat="1" ht="48" customHeight="1" x14ac:dyDescent="0.25">
      <c r="A15" s="6"/>
      <c r="B15" s="18"/>
      <c r="C15" s="18"/>
      <c r="D15" s="41"/>
      <c r="E15" s="41"/>
      <c r="F15" s="41"/>
      <c r="G15" s="41"/>
      <c r="H15" s="41"/>
    </row>
  </sheetData>
  <mergeCells count="3">
    <mergeCell ref="B2:D2"/>
    <mergeCell ref="D14:H14"/>
    <mergeCell ref="D15:H15"/>
  </mergeCells>
  <conditionalFormatting sqref="B12:H12 B14:C14">
    <cfRule type="expression" dxfId="3" priority="2">
      <formula>AND(DAY(B12)&gt;=1,DAY(B12)&lt;=15)</formula>
    </cfRule>
  </conditionalFormatting>
  <conditionalFormatting sqref="B4:G4">
    <cfRule type="expression" dxfId="2" priority="1">
      <formula>DAY(B4)&gt;8</formula>
    </cfRule>
  </conditionalFormatting>
  <dataValidations count="8">
    <dataValidation allowBlank="1" showInputMessage="1" showErrorMessage="1" prompt="Giorno feriale determinato automaticamente" sqref="C3:H3" xr:uid="{00000000-0002-0000-0A00-000000000000}"/>
    <dataValidation allowBlank="1" showInputMessage="1" showErrorMessage="1" prompt="Calendario del mese di novembre" sqref="A1" xr:uid="{00000000-0002-0000-0A00-000001000000}"/>
    <dataValidation allowBlank="1" showInputMessage="1" showErrorMessage="1" prompt="L'anno in questa cella viene aggiornato automaticamente in base all'anno immesso nel foglio di lavoro Gennaio. Il calendario seguente include date del mese precedente e successivo, per cui è usato un carattere più chiaro" sqref="B2:D2" xr:uid="{00000000-0002-0000-0A00-000002000000}"/>
    <dataValidation allowBlank="1" showInputMessage="1" showErrorMessage="1" prompt="Questa riga e le righe 6, 8, 10, 12 e 14 contengono i giorni di calendario della settimana. Se la cella non contiene il numero 1, si tratta di un giorno del mese precedente. Immettere le note nella cella D15." sqref="B4" xr:uid="{00000000-0002-0000-0A00-000003000000}"/>
    <dataValidation allowBlank="1" showInputMessage="1" showErrorMessage="1" prompt="Nelle celle di questa riga e delle righe 7, 9, 11, 13 e 15 è possibile immettere le note giornaliere relative al giorno del calendario indicato nella cella soprastante." sqref="B5" xr:uid="{00000000-0002-0000-0A00-000004000000}"/>
    <dataValidation allowBlank="1" showInputMessage="1" prompt="Immettere le note del mese in questa cella" sqref="D15:H15" xr:uid="{00000000-0002-0000-0A00-000005000000}"/>
    <dataValidation allowBlank="1" showInputMessage="1" prompt="Immettere le note del mese nella cella sottostante" sqref="D14:H14" xr:uid="{00000000-0002-0000-0A00-000006000000}"/>
    <dataValidation allowBlank="1" showInputMessage="1" showErrorMessage="1" prompt="Questa riga contiene i nomi dei giorni feriali per il calendario. Questa cella contiene il giorno iniziale della settimana. Per cambiare il giorno di inizio della settimana, selezionare un nuovo giorno feriale nella cella L5 del foglio di lavoro Gennaio." sqref="B3" xr:uid="{00000000-0002-0000-0A00-000007000000}"/>
  </dataValidations>
  <printOptions horizontalCentered="1"/>
  <pageMargins left="0.25" right="0.25" top="0.5" bottom="0.5" header="0.3" footer="0.3"/>
  <pageSetup paperSize="9" orientation="landscape" r:id="rId1"/>
  <headerFooter differentFirst="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8" tint="0.59999389629810485"/>
    <pageSetUpPr fitToPage="1"/>
  </sheetPr>
  <dimension ref="A1:I15"/>
  <sheetViews>
    <sheetView showGridLines="0" workbookViewId="0"/>
  </sheetViews>
  <sheetFormatPr defaultColWidth="8.90625" defaultRowHeight="13.8" x14ac:dyDescent="0.25"/>
  <cols>
    <col min="1" max="1" width="1.81640625" style="1" customWidth="1"/>
    <col min="2" max="8" width="15.453125" style="1" customWidth="1"/>
    <col min="9" max="9" width="1.81640625" style="1" customWidth="1"/>
    <col min="10" max="16384" width="8.90625" style="16"/>
  </cols>
  <sheetData>
    <row r="1" spans="1:9" s="1" customFormat="1" ht="9" customHeight="1" x14ac:dyDescent="0.25">
      <c r="I1" s="1" t="s">
        <v>1</v>
      </c>
    </row>
    <row r="2" spans="1:9" s="2" customFormat="1" ht="100.5" customHeight="1" x14ac:dyDescent="0.25">
      <c r="B2" s="29" t="str">
        <f>"Dicembre "&amp;AnnoCalendario</f>
        <v>Dicembre 2021</v>
      </c>
      <c r="C2" s="29"/>
      <c r="D2" s="29"/>
      <c r="E2" s="3"/>
      <c r="F2" s="3"/>
      <c r="G2" s="3"/>
      <c r="H2" s="4"/>
    </row>
    <row r="3" spans="1:9" s="5" customFormat="1" ht="19.5" customHeight="1" thickBot="1" x14ac:dyDescent="0.3">
      <c r="A3" s="1"/>
      <c r="B3" s="20" t="str">
        <f>InizioSettimana</f>
        <v>lunedì</v>
      </c>
      <c r="C3" s="20" t="str">
        <f t="shared" ref="C3:H3" si="0">TEXT(C4,"gggg")</f>
        <v>martedì</v>
      </c>
      <c r="D3" s="20" t="str">
        <f t="shared" si="0"/>
        <v>mercoledì</v>
      </c>
      <c r="E3" s="20" t="str">
        <f t="shared" si="0"/>
        <v>giovedì</v>
      </c>
      <c r="F3" s="20" t="str">
        <f t="shared" si="0"/>
        <v>venerdì</v>
      </c>
      <c r="G3" s="20" t="str">
        <f t="shared" si="0"/>
        <v>sabato</v>
      </c>
      <c r="H3" s="20" t="str">
        <f t="shared" si="0"/>
        <v>domenica</v>
      </c>
    </row>
    <row r="4" spans="1:9" s="8" customFormat="1" ht="19.5" customHeight="1" x14ac:dyDescent="0.25">
      <c r="A4" s="7"/>
      <c r="B4" s="24">
        <f t="array" ref="B4:H4">GiorniESettimane+DATE(AnnoCalendario,12,1)-WEEKDAY(DATE(AnnoCalendario,12,1),(InizioSettimana="Lunedì")+1)+1</f>
        <v>44529</v>
      </c>
      <c r="C4" s="24">
        <v>44530</v>
      </c>
      <c r="D4" s="24">
        <v>44531</v>
      </c>
      <c r="E4" s="24">
        <v>44532</v>
      </c>
      <c r="F4" s="24">
        <v>44533</v>
      </c>
      <c r="G4" s="24">
        <v>44534</v>
      </c>
      <c r="H4" s="24">
        <v>44535</v>
      </c>
    </row>
    <row r="5" spans="1:9" s="10" customFormat="1" ht="48" customHeight="1" x14ac:dyDescent="0.25">
      <c r="A5" s="6"/>
      <c r="B5" s="9"/>
      <c r="C5" s="9"/>
      <c r="D5" s="9"/>
      <c r="E5" s="9"/>
      <c r="F5" s="9"/>
      <c r="G5" s="9"/>
      <c r="H5" s="9"/>
    </row>
    <row r="6" spans="1:9" s="8" customFormat="1" ht="19.5" customHeight="1" x14ac:dyDescent="0.25">
      <c r="A6" s="7"/>
      <c r="B6" s="25">
        <f t="array" ref="B6:H6">GiorniESettimane+DATE(AnnoCalendario,12,1)-WEEKDAY(DATE(AnnoCalendario,12,1),(InizioSettimana="Lunedì")+1)+8</f>
        <v>44536</v>
      </c>
      <c r="C6" s="25">
        <v>44537</v>
      </c>
      <c r="D6" s="25">
        <v>44538</v>
      </c>
      <c r="E6" s="25">
        <v>44539</v>
      </c>
      <c r="F6" s="25">
        <v>44540</v>
      </c>
      <c r="G6" s="25">
        <v>44541</v>
      </c>
      <c r="H6" s="25">
        <v>44542</v>
      </c>
    </row>
    <row r="7" spans="1:9" s="10" customFormat="1" ht="48" customHeight="1" x14ac:dyDescent="0.25">
      <c r="A7" s="6"/>
      <c r="B7" s="11"/>
      <c r="C7" s="11"/>
      <c r="D7" s="11"/>
      <c r="E7" s="11"/>
      <c r="F7" s="11"/>
      <c r="G7" s="11"/>
      <c r="H7" s="11"/>
    </row>
    <row r="8" spans="1:9" s="8" customFormat="1" ht="19.5" customHeight="1" x14ac:dyDescent="0.25">
      <c r="A8" s="7"/>
      <c r="B8" s="24">
        <f t="array" ref="B8:H8">GiorniESettimane+DATE(AnnoCalendario,12,1)-WEEKDAY(DATE(AnnoCalendario,12,1),(InizioSettimana="Lunedì")+1)+15</f>
        <v>44543</v>
      </c>
      <c r="C8" s="24">
        <v>44544</v>
      </c>
      <c r="D8" s="24">
        <v>44545</v>
      </c>
      <c r="E8" s="24">
        <v>44546</v>
      </c>
      <c r="F8" s="24">
        <v>44547</v>
      </c>
      <c r="G8" s="24">
        <v>44548</v>
      </c>
      <c r="H8" s="24">
        <v>44549</v>
      </c>
    </row>
    <row r="9" spans="1:9" s="10" customFormat="1" ht="48" customHeight="1" x14ac:dyDescent="0.25">
      <c r="A9" s="6"/>
      <c r="B9" s="9"/>
      <c r="C9" s="9"/>
      <c r="D9" s="9"/>
      <c r="E9" s="9"/>
      <c r="F9" s="9"/>
      <c r="G9" s="9"/>
      <c r="H9" s="9"/>
    </row>
    <row r="10" spans="1:9" s="8" customFormat="1" ht="19.5" customHeight="1" x14ac:dyDescent="0.25">
      <c r="A10" s="7"/>
      <c r="B10" s="25">
        <f t="array" ref="B10:H10">GiorniESettimane+DATE(AnnoCalendario,12,1)-WEEKDAY(DATE(AnnoCalendario,12,1),(InizioSettimana="Lunedì")+1)+22</f>
        <v>44550</v>
      </c>
      <c r="C10" s="25">
        <v>44551</v>
      </c>
      <c r="D10" s="25">
        <v>44552</v>
      </c>
      <c r="E10" s="25">
        <v>44553</v>
      </c>
      <c r="F10" s="25">
        <v>44554</v>
      </c>
      <c r="G10" s="25">
        <v>44555</v>
      </c>
      <c r="H10" s="25">
        <v>44556</v>
      </c>
    </row>
    <row r="11" spans="1:9" s="10" customFormat="1" ht="48" customHeight="1" x14ac:dyDescent="0.25">
      <c r="A11" s="6"/>
      <c r="B11" s="11"/>
      <c r="C11" s="11"/>
      <c r="D11" s="11"/>
      <c r="E11" s="11"/>
      <c r="F11" s="11"/>
      <c r="G11" s="11"/>
      <c r="H11" s="11"/>
    </row>
    <row r="12" spans="1:9" s="8" customFormat="1" ht="19.5" customHeight="1" x14ac:dyDescent="0.25">
      <c r="A12" s="7"/>
      <c r="B12" s="24">
        <f t="array" ref="B12:H12">GiorniESettimane+DATE(AnnoCalendario,12,1)-WEEKDAY(DATE(AnnoCalendario,12,1),(InizioSettimana="Lunedì")+1)+29</f>
        <v>44557</v>
      </c>
      <c r="C12" s="24">
        <v>44558</v>
      </c>
      <c r="D12" s="24">
        <v>44559</v>
      </c>
      <c r="E12" s="24">
        <v>44560</v>
      </c>
      <c r="F12" s="24">
        <v>44561</v>
      </c>
      <c r="G12" s="24">
        <v>44562</v>
      </c>
      <c r="H12" s="24">
        <v>44563</v>
      </c>
    </row>
    <row r="13" spans="1:9" s="10" customFormat="1" ht="48" customHeight="1" x14ac:dyDescent="0.25">
      <c r="A13" s="6"/>
      <c r="B13" s="9"/>
      <c r="C13" s="9"/>
      <c r="D13" s="9"/>
      <c r="E13" s="9"/>
      <c r="F13" s="9"/>
      <c r="G13" s="9"/>
      <c r="H13" s="9"/>
    </row>
    <row r="14" spans="1:9" s="8" customFormat="1" ht="19.5" customHeight="1" x14ac:dyDescent="0.25">
      <c r="A14" s="7"/>
      <c r="B14" s="25">
        <f t="array" ref="B14:C14">GiorniESettimane+DATE(AnnoCalendario,12,1)-WEEKDAY(DATE(AnnoCalendario,12,1),(InizioSettimana="Lunedì")+1)+36</f>
        <v>44564</v>
      </c>
      <c r="C14" s="25">
        <v>44565</v>
      </c>
      <c r="D14" s="30" t="s">
        <v>0</v>
      </c>
      <c r="E14" s="30"/>
      <c r="F14" s="30"/>
      <c r="G14" s="30"/>
      <c r="H14" s="30"/>
    </row>
    <row r="15" spans="1:9" s="10" customFormat="1" ht="48" customHeight="1" x14ac:dyDescent="0.25">
      <c r="A15" s="6"/>
      <c r="B15" s="11"/>
      <c r="C15" s="11"/>
      <c r="D15" s="31"/>
      <c r="E15" s="31"/>
      <c r="F15" s="31"/>
      <c r="G15" s="31"/>
      <c r="H15" s="31"/>
    </row>
  </sheetData>
  <mergeCells count="3">
    <mergeCell ref="B2:D2"/>
    <mergeCell ref="D14:H14"/>
    <mergeCell ref="D15:H15"/>
  </mergeCells>
  <conditionalFormatting sqref="B12:H12 B14:C14">
    <cfRule type="expression" dxfId="1" priority="2">
      <formula>AND(DAY(B12)&gt;=1,DAY(B12)&lt;=15)</formula>
    </cfRule>
  </conditionalFormatting>
  <conditionalFormatting sqref="B4:G4">
    <cfRule type="expression" dxfId="0" priority="1">
      <formula>DAY(B4)&gt;8</formula>
    </cfRule>
  </conditionalFormatting>
  <dataValidations count="8">
    <dataValidation allowBlank="1" showInputMessage="1" showErrorMessage="1" prompt="Giorno feriale determinato automaticamente" sqref="C3:H3" xr:uid="{00000000-0002-0000-0B00-000000000000}"/>
    <dataValidation allowBlank="1" showInputMessage="1" showErrorMessage="1" prompt="Calendario del mese di dicembre" sqref="A1" xr:uid="{00000000-0002-0000-0B00-000001000000}"/>
    <dataValidation allowBlank="1" showInputMessage="1" showErrorMessage="1" prompt="L'anno in questa cella viene aggiornato automaticamente in base all'anno immesso nel foglio di lavoro Gennaio. Il calendario seguente include date del mese precedente e successivo, per cui è usato un carattere più chiaro" sqref="B2:D2" xr:uid="{00000000-0002-0000-0B00-000002000000}"/>
    <dataValidation allowBlank="1" showInputMessage="1" showErrorMessage="1" prompt="Questa riga contiene i nomi dei giorni feriali per il calendario. Questa cella contiene il giorno iniziale della settimana. Per cambiare il giorno di inizio della settimana, selezionare un nuovo giorno feriale nella cella L5 del foglio di lavoro Gennaio." sqref="B3" xr:uid="{00000000-0002-0000-0B00-000003000000}"/>
    <dataValidation allowBlank="1" showInputMessage="1" prompt="Immettere le note del mese nella cella sottostante" sqref="D14:H14" xr:uid="{00000000-0002-0000-0B00-000004000000}"/>
    <dataValidation allowBlank="1" showInputMessage="1" prompt="Immettere le note del mese in questa cella" sqref="D15:H15" xr:uid="{00000000-0002-0000-0B00-000005000000}"/>
    <dataValidation allowBlank="1" showInputMessage="1" showErrorMessage="1" prompt="Nelle celle di questa riga e delle righe 7, 9, 11, 13 e 15 è possibile immettere le note giornaliere relative al giorno del calendario indicato nella cella soprastante." sqref="B5" xr:uid="{00000000-0002-0000-0B00-000006000000}"/>
    <dataValidation allowBlank="1" showInputMessage="1" showErrorMessage="1" prompt="Questa riga e le righe 6, 8, 10, 12 e 14 contengono i giorni di calendario della settimana. Se la cella non contiene il numero 1, si tratta di un giorno del mese precedente. Immettere le note nella cella D15." sqref="B4" xr:uid="{00000000-0002-0000-0B00-000007000000}"/>
  </dataValidations>
  <printOptions horizontalCentered="1"/>
  <pageMargins left="0.25" right="0.25" top="0.5" bottom="0.5" header="0.3" footer="0.3"/>
  <pageSetup paperSize="9" orientation="landscape"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59999389629810485"/>
    <pageSetUpPr fitToPage="1"/>
  </sheetPr>
  <dimension ref="A1:I15"/>
  <sheetViews>
    <sheetView showGridLines="0" zoomScaleNormal="100" workbookViewId="0"/>
  </sheetViews>
  <sheetFormatPr defaultColWidth="8.90625" defaultRowHeight="13.8" x14ac:dyDescent="0.25"/>
  <cols>
    <col min="1" max="1" width="1.81640625" style="1" customWidth="1"/>
    <col min="2" max="8" width="15.453125" style="1" customWidth="1"/>
    <col min="9" max="9" width="1.81640625" style="1" customWidth="1"/>
    <col min="10" max="16384" width="8.90625" style="1"/>
  </cols>
  <sheetData>
    <row r="1" spans="1:9" ht="9" customHeight="1" x14ac:dyDescent="0.25">
      <c r="I1" s="1" t="s">
        <v>1</v>
      </c>
    </row>
    <row r="2" spans="1:9" s="2" customFormat="1" ht="100.5" customHeight="1" x14ac:dyDescent="0.25">
      <c r="B2" s="29" t="str">
        <f>"Febbraio "&amp;AnnoCalendario</f>
        <v>Febbraio 2021</v>
      </c>
      <c r="C2" s="29"/>
      <c r="D2" s="29"/>
      <c r="E2" s="3"/>
      <c r="F2" s="3"/>
      <c r="G2" s="3"/>
      <c r="H2" s="4"/>
    </row>
    <row r="3" spans="1:9" s="5" customFormat="1" ht="19.5" customHeight="1" thickBot="1" x14ac:dyDescent="0.3">
      <c r="A3" s="1"/>
      <c r="B3" s="20" t="str">
        <f>InizioSettimana</f>
        <v>lunedì</v>
      </c>
      <c r="C3" s="20" t="str">
        <f t="shared" ref="C3:H3" si="0">TEXT(C4,"gggg")</f>
        <v>martedì</v>
      </c>
      <c r="D3" s="20" t="str">
        <f t="shared" si="0"/>
        <v>mercoledì</v>
      </c>
      <c r="E3" s="20" t="str">
        <f t="shared" si="0"/>
        <v>giovedì</v>
      </c>
      <c r="F3" s="20" t="str">
        <f t="shared" si="0"/>
        <v>venerdì</v>
      </c>
      <c r="G3" s="20" t="str">
        <f t="shared" si="0"/>
        <v>sabato</v>
      </c>
      <c r="H3" s="20" t="str">
        <f t="shared" si="0"/>
        <v>domenica</v>
      </c>
    </row>
    <row r="4" spans="1:9" s="8" customFormat="1" ht="19.5" customHeight="1" x14ac:dyDescent="0.25">
      <c r="A4" s="7"/>
      <c r="B4" s="24">
        <f t="array" ref="B4:H4">GiorniESettimane+DATE(AnnoCalendario,2,1)-WEEKDAY(DATE(AnnoCalendario,2,1),(InizioSettimana="Lunedì")+1)+1</f>
        <v>44228</v>
      </c>
      <c r="C4" s="24">
        <v>44229</v>
      </c>
      <c r="D4" s="24">
        <v>44230</v>
      </c>
      <c r="E4" s="24">
        <v>44231</v>
      </c>
      <c r="F4" s="24">
        <v>44232</v>
      </c>
      <c r="G4" s="24">
        <v>44233</v>
      </c>
      <c r="H4" s="24">
        <v>44234</v>
      </c>
    </row>
    <row r="5" spans="1:9" s="10" customFormat="1" ht="48" customHeight="1" x14ac:dyDescent="0.25">
      <c r="A5" s="6"/>
      <c r="B5" s="9"/>
      <c r="C5" s="9"/>
      <c r="D5" s="9"/>
      <c r="E5" s="9"/>
      <c r="F5" s="9"/>
      <c r="G5" s="9"/>
      <c r="H5" s="9"/>
    </row>
    <row r="6" spans="1:9" s="8" customFormat="1" ht="19.5" customHeight="1" x14ac:dyDescent="0.25">
      <c r="A6" s="7"/>
      <c r="B6" s="25">
        <f t="array" ref="B6:H6">GiorniESettimane+DATE(AnnoCalendario,2,1)-WEEKDAY(DATE(AnnoCalendario,2,1),(InizioSettimana="Lunedì")+1)+8</f>
        <v>44235</v>
      </c>
      <c r="C6" s="25">
        <v>44236</v>
      </c>
      <c r="D6" s="25">
        <v>44237</v>
      </c>
      <c r="E6" s="25">
        <v>44238</v>
      </c>
      <c r="F6" s="25">
        <v>44239</v>
      </c>
      <c r="G6" s="25">
        <v>44240</v>
      </c>
      <c r="H6" s="25">
        <v>44241</v>
      </c>
    </row>
    <row r="7" spans="1:9" s="10" customFormat="1" ht="48" customHeight="1" x14ac:dyDescent="0.25">
      <c r="A7" s="6"/>
      <c r="B7" s="11"/>
      <c r="C7" s="11"/>
      <c r="D7" s="11"/>
      <c r="E7" s="11"/>
      <c r="F7" s="11"/>
      <c r="G7" s="11"/>
      <c r="H7" s="11"/>
    </row>
    <row r="8" spans="1:9" s="8" customFormat="1" ht="19.5" customHeight="1" x14ac:dyDescent="0.25">
      <c r="A8" s="7"/>
      <c r="B8" s="24">
        <f t="array" ref="B8:H8">GiorniESettimane+DATE(AnnoCalendario,2,1)-WEEKDAY(DATE(AnnoCalendario,2,1),(InizioSettimana="Lunedì")+1)+15</f>
        <v>44242</v>
      </c>
      <c r="C8" s="24">
        <v>44243</v>
      </c>
      <c r="D8" s="24">
        <v>44244</v>
      </c>
      <c r="E8" s="24">
        <v>44245</v>
      </c>
      <c r="F8" s="24">
        <v>44246</v>
      </c>
      <c r="G8" s="24">
        <v>44247</v>
      </c>
      <c r="H8" s="24">
        <v>44248</v>
      </c>
    </row>
    <row r="9" spans="1:9" s="10" customFormat="1" ht="48" customHeight="1" x14ac:dyDescent="0.25">
      <c r="A9" s="6"/>
      <c r="B9" s="9"/>
      <c r="C9" s="9"/>
      <c r="D9" s="9"/>
      <c r="E9" s="9"/>
      <c r="F9" s="9"/>
      <c r="G9" s="9"/>
      <c r="H9" s="9"/>
    </row>
    <row r="10" spans="1:9" s="8" customFormat="1" ht="19.5" customHeight="1" x14ac:dyDescent="0.25">
      <c r="A10" s="7"/>
      <c r="B10" s="25">
        <f t="array" ref="B10:H10">GiorniESettimane+DATE(AnnoCalendario,2,1)-WEEKDAY(DATE(AnnoCalendario,2,1),(InizioSettimana="Lunedì")+1)+22</f>
        <v>44249</v>
      </c>
      <c r="C10" s="25">
        <v>44250</v>
      </c>
      <c r="D10" s="25">
        <v>44251</v>
      </c>
      <c r="E10" s="25">
        <v>44252</v>
      </c>
      <c r="F10" s="25">
        <v>44253</v>
      </c>
      <c r="G10" s="25">
        <v>44254</v>
      </c>
      <c r="H10" s="25">
        <v>44255</v>
      </c>
    </row>
    <row r="11" spans="1:9" s="10" customFormat="1" ht="48" customHeight="1" x14ac:dyDescent="0.25">
      <c r="A11" s="6"/>
      <c r="B11" s="11"/>
      <c r="C11" s="11"/>
      <c r="D11" s="11"/>
      <c r="E11" s="11"/>
      <c r="F11" s="11"/>
      <c r="G11" s="11"/>
      <c r="H11" s="11"/>
    </row>
    <row r="12" spans="1:9" s="8" customFormat="1" ht="19.5" customHeight="1" x14ac:dyDescent="0.25">
      <c r="A12" s="7"/>
      <c r="B12" s="24">
        <f t="array" ref="B12:H12">GiorniESettimane+DATE(AnnoCalendario,2,1)-WEEKDAY(DATE(AnnoCalendario,2,1),(InizioSettimana="Lunedì")+1)+29</f>
        <v>44256</v>
      </c>
      <c r="C12" s="24">
        <v>44257</v>
      </c>
      <c r="D12" s="24">
        <v>44258</v>
      </c>
      <c r="E12" s="24">
        <v>44259</v>
      </c>
      <c r="F12" s="24">
        <v>44260</v>
      </c>
      <c r="G12" s="24">
        <v>44261</v>
      </c>
      <c r="H12" s="24">
        <v>44262</v>
      </c>
    </row>
    <row r="13" spans="1:9" s="10" customFormat="1" ht="48" customHeight="1" x14ac:dyDescent="0.25">
      <c r="A13" s="6"/>
      <c r="B13" s="9"/>
      <c r="C13" s="9"/>
      <c r="D13" s="9"/>
      <c r="E13" s="9"/>
      <c r="F13" s="9"/>
      <c r="G13" s="9"/>
      <c r="H13" s="9"/>
    </row>
    <row r="14" spans="1:9" s="8" customFormat="1" ht="19.5" customHeight="1" x14ac:dyDescent="0.25">
      <c r="A14" s="7"/>
      <c r="B14" s="25">
        <f t="array" ref="B14:C14">GiorniESettimane+DATE(AnnoCalendario,2,1)-WEEKDAY(DATE(AnnoCalendario,2,1),(InizioSettimana="Lunedì")+1)+36</f>
        <v>44263</v>
      </c>
      <c r="C14" s="25">
        <v>44264</v>
      </c>
      <c r="D14" s="30" t="s">
        <v>0</v>
      </c>
      <c r="E14" s="30"/>
      <c r="F14" s="30"/>
      <c r="G14" s="30"/>
      <c r="H14" s="30"/>
    </row>
    <row r="15" spans="1:9" s="10" customFormat="1" ht="48" customHeight="1" x14ac:dyDescent="0.25">
      <c r="A15" s="6"/>
      <c r="B15" s="11"/>
      <c r="C15" s="11"/>
      <c r="D15" s="31"/>
      <c r="E15" s="31"/>
      <c r="F15" s="31"/>
      <c r="G15" s="31"/>
      <c r="H15" s="31"/>
    </row>
  </sheetData>
  <mergeCells count="3">
    <mergeCell ref="B2:D2"/>
    <mergeCell ref="D14:H14"/>
    <mergeCell ref="D15:H15"/>
  </mergeCells>
  <conditionalFormatting sqref="B12:H12 B14:C14">
    <cfRule type="expression" dxfId="21" priority="2">
      <formula>AND(DAY(B12)&gt;=1,DAY(B12)&lt;=15)</formula>
    </cfRule>
  </conditionalFormatting>
  <conditionalFormatting sqref="B4:G4">
    <cfRule type="expression" dxfId="20" priority="1">
      <formula>DAY(B4)&gt;8</formula>
    </cfRule>
  </conditionalFormatting>
  <dataValidations count="8">
    <dataValidation allowBlank="1" showInputMessage="1" showErrorMessage="1" prompt="Giorno feriale determinato automaticamente" sqref="C3:H3" xr:uid="{00000000-0002-0000-0100-000000000000}"/>
    <dataValidation allowBlank="1" showInputMessage="1" showErrorMessage="1" prompt="L'anno in questa cella viene aggiornato automaticamente in base all'anno immesso nel foglio di lavoro Gennaio. Il calendario seguente include date del mese precedente e successivo, per cui è usato un carattere più chiaro" sqref="B2:D2" xr:uid="{00000000-0002-0000-0100-000001000000}"/>
    <dataValidation allowBlank="1" showInputMessage="1" showErrorMessage="1" prompt="Questa riga contiene i nomi dei giorni feriali per il calendario. Questa cella contiene il giorno iniziale della settimana. Per cambiare il giorno di inizio della settimana, selezionare un nuovo giorno feriale nella cella L5 del foglio di lavoro Gennaio." sqref="B3" xr:uid="{00000000-0002-0000-0100-000002000000}"/>
    <dataValidation allowBlank="1" showInputMessage="1" showErrorMessage="1" prompt="Calendario del mese di febbraio" sqref="A1" xr:uid="{00000000-0002-0000-0100-000003000000}"/>
    <dataValidation allowBlank="1" showInputMessage="1" prompt="Immettere le note del mese nella cella sottostante" sqref="D14:H14" xr:uid="{00000000-0002-0000-0100-000004000000}"/>
    <dataValidation allowBlank="1" showInputMessage="1" prompt="Immettere le note del mese in questa cella" sqref="D15:H15" xr:uid="{00000000-0002-0000-0100-000005000000}"/>
    <dataValidation allowBlank="1" showInputMessage="1" showErrorMessage="1" prompt="Nelle celle di questa riga e delle righe 7, 9, 11, 13 e 15 è possibile immettere le note giornaliere relative al giorno del calendario indicato nella cella soprastante." sqref="B5" xr:uid="{00000000-0002-0000-0100-000006000000}"/>
    <dataValidation allowBlank="1" showInputMessage="1" showErrorMessage="1" prompt="Questa riga e le righe 6, 8, 10, 12 e 14 contengono i giorni di calendario della settimana. Se la cella non contiene il numero 1, si tratta di un giorno del mese precedente. Immettere le note nella cella D15." sqref="B4" xr:uid="{00000000-0002-0000-0100-000007000000}"/>
  </dataValidations>
  <printOptions horizontalCentered="1"/>
  <pageMargins left="0.25" right="0.25" top="0.5" bottom="0.5" header="0.3" footer="0.3"/>
  <pageSetup paperSize="9" orientation="landscape" r:id="rId1"/>
  <headerFooter differentFirst="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fitToPage="1"/>
  </sheetPr>
  <dimension ref="A1:I15"/>
  <sheetViews>
    <sheetView showGridLines="0" zoomScaleNormal="100" workbookViewId="0"/>
  </sheetViews>
  <sheetFormatPr defaultColWidth="8.90625" defaultRowHeight="13.8" x14ac:dyDescent="0.25"/>
  <cols>
    <col min="1" max="1" width="1.81640625" style="1" customWidth="1"/>
    <col min="2" max="8" width="15.453125" style="1" customWidth="1"/>
    <col min="9" max="9" width="1.81640625" style="1" customWidth="1"/>
    <col min="10" max="10" width="10.6328125" style="16" customWidth="1"/>
    <col min="11" max="16384" width="8.90625" style="16"/>
  </cols>
  <sheetData>
    <row r="1" spans="1:9" s="1" customFormat="1" ht="9" customHeight="1" x14ac:dyDescent="0.25">
      <c r="I1" s="1" t="s">
        <v>1</v>
      </c>
    </row>
    <row r="2" spans="1:9" s="2" customFormat="1" ht="100.5" customHeight="1" x14ac:dyDescent="0.25">
      <c r="B2" s="33" t="str">
        <f>"Marzo "&amp;AnnoCalendario</f>
        <v>Marzo 2021</v>
      </c>
      <c r="C2" s="33"/>
      <c r="D2" s="33"/>
      <c r="E2" s="3"/>
      <c r="F2" s="3"/>
      <c r="G2" s="3"/>
      <c r="H2" s="4"/>
    </row>
    <row r="3" spans="1:9" s="5" customFormat="1" ht="19.5" customHeight="1" thickBot="1" x14ac:dyDescent="0.3">
      <c r="A3" s="1"/>
      <c r="B3" s="21" t="str">
        <f>InizioSettimana</f>
        <v>lunedì</v>
      </c>
      <c r="C3" s="21" t="str">
        <f t="shared" ref="C3:H3" si="0">TEXT(C4,"gggg")</f>
        <v>martedì</v>
      </c>
      <c r="D3" s="21" t="str">
        <f t="shared" si="0"/>
        <v>mercoledì</v>
      </c>
      <c r="E3" s="21" t="str">
        <f t="shared" si="0"/>
        <v>giovedì</v>
      </c>
      <c r="F3" s="21" t="str">
        <f t="shared" si="0"/>
        <v>venerdì</v>
      </c>
      <c r="G3" s="21" t="str">
        <f t="shared" si="0"/>
        <v>sabato</v>
      </c>
      <c r="H3" s="21" t="str">
        <f t="shared" si="0"/>
        <v>domenica</v>
      </c>
    </row>
    <row r="4" spans="1:9" s="8" customFormat="1" ht="19.5" customHeight="1" x14ac:dyDescent="0.25">
      <c r="A4" s="7"/>
      <c r="B4" s="24">
        <f t="array" ref="B4:H4">GiorniESettimane+DATE(AnnoCalendario,3,1)-WEEKDAY(DATE(AnnoCalendario,3,1),(InizioSettimana="Lunedì")+1)+1</f>
        <v>44256</v>
      </c>
      <c r="C4" s="24">
        <v>44257</v>
      </c>
      <c r="D4" s="24">
        <v>44258</v>
      </c>
      <c r="E4" s="24">
        <v>44259</v>
      </c>
      <c r="F4" s="24">
        <v>44260</v>
      </c>
      <c r="G4" s="24">
        <v>44261</v>
      </c>
      <c r="H4" s="24">
        <v>44262</v>
      </c>
    </row>
    <row r="5" spans="1:9" s="10" customFormat="1" ht="48" customHeight="1" x14ac:dyDescent="0.25">
      <c r="A5" s="6"/>
      <c r="B5" s="9"/>
      <c r="C5" s="9"/>
      <c r="D5" s="9"/>
      <c r="E5" s="9"/>
      <c r="F5" s="9"/>
      <c r="G5" s="9"/>
      <c r="H5" s="9"/>
    </row>
    <row r="6" spans="1:9" s="8" customFormat="1" ht="19.5" customHeight="1" x14ac:dyDescent="0.25">
      <c r="A6" s="7"/>
      <c r="B6" s="28">
        <f t="array" ref="B6:H6">GiorniESettimane+DATE(AnnoCalendario,3,1)-WEEKDAY(DATE(AnnoCalendario,3,1),(InizioSettimana="Lunedì")+1)+8</f>
        <v>44263</v>
      </c>
      <c r="C6" s="28">
        <v>44264</v>
      </c>
      <c r="D6" s="28">
        <v>44265</v>
      </c>
      <c r="E6" s="28">
        <v>44266</v>
      </c>
      <c r="F6" s="28">
        <v>44267</v>
      </c>
      <c r="G6" s="28">
        <v>44268</v>
      </c>
      <c r="H6" s="28">
        <v>44269</v>
      </c>
    </row>
    <row r="7" spans="1:9" s="10" customFormat="1" ht="48" customHeight="1" x14ac:dyDescent="0.25">
      <c r="A7" s="6"/>
      <c r="B7" s="17"/>
      <c r="C7" s="17"/>
      <c r="D7" s="17"/>
      <c r="E7" s="17"/>
      <c r="F7" s="17"/>
      <c r="G7" s="17"/>
      <c r="H7" s="17"/>
    </row>
    <row r="8" spans="1:9" s="8" customFormat="1" ht="19.5" customHeight="1" x14ac:dyDescent="0.25">
      <c r="A8" s="7"/>
      <c r="B8" s="24">
        <f t="array" ref="B8:H8">GiorniESettimane+DATE(AnnoCalendario,3,1)-WEEKDAY(DATE(AnnoCalendario,3,1),(InizioSettimana="Lunedì")+1)+15</f>
        <v>44270</v>
      </c>
      <c r="C8" s="24">
        <v>44271</v>
      </c>
      <c r="D8" s="24">
        <v>44272</v>
      </c>
      <c r="E8" s="24">
        <v>44273</v>
      </c>
      <c r="F8" s="24">
        <v>44274</v>
      </c>
      <c r="G8" s="24">
        <v>44275</v>
      </c>
      <c r="H8" s="24">
        <v>44276</v>
      </c>
    </row>
    <row r="9" spans="1:9" s="10" customFormat="1" ht="48" customHeight="1" x14ac:dyDescent="0.25">
      <c r="A9" s="6"/>
      <c r="B9" s="9"/>
      <c r="C9" s="9"/>
      <c r="D9" s="9"/>
      <c r="E9" s="9"/>
      <c r="F9" s="9"/>
      <c r="G9" s="9"/>
      <c r="H9" s="9"/>
    </row>
    <row r="10" spans="1:9" s="8" customFormat="1" ht="19.5" customHeight="1" x14ac:dyDescent="0.25">
      <c r="A10" s="7"/>
      <c r="B10" s="28">
        <f t="array" ref="B10:H10">GiorniESettimane+DATE(AnnoCalendario,3,1)-WEEKDAY(DATE(AnnoCalendario,3,1),(InizioSettimana="Lunedì")+1)+22</f>
        <v>44277</v>
      </c>
      <c r="C10" s="28">
        <v>44278</v>
      </c>
      <c r="D10" s="28">
        <v>44279</v>
      </c>
      <c r="E10" s="28">
        <v>44280</v>
      </c>
      <c r="F10" s="28">
        <v>44281</v>
      </c>
      <c r="G10" s="28">
        <v>44282</v>
      </c>
      <c r="H10" s="28">
        <v>44283</v>
      </c>
    </row>
    <row r="11" spans="1:9" s="10" customFormat="1" ht="48" customHeight="1" x14ac:dyDescent="0.25">
      <c r="A11" s="6"/>
      <c r="B11" s="17"/>
      <c r="C11" s="17"/>
      <c r="D11" s="17"/>
      <c r="E11" s="17"/>
      <c r="F11" s="17"/>
      <c r="G11" s="17"/>
      <c r="H11" s="17"/>
    </row>
    <row r="12" spans="1:9" s="8" customFormat="1" ht="19.5" customHeight="1" x14ac:dyDescent="0.25">
      <c r="A12" s="7"/>
      <c r="B12" s="24">
        <f t="array" ref="B12:H12">GiorniESettimane+DATE(AnnoCalendario,3,1)-WEEKDAY(DATE(AnnoCalendario,3,1),(InizioSettimana="Lunedì")+1)+29</f>
        <v>44284</v>
      </c>
      <c r="C12" s="24">
        <v>44285</v>
      </c>
      <c r="D12" s="24">
        <v>44286</v>
      </c>
      <c r="E12" s="24">
        <v>44287</v>
      </c>
      <c r="F12" s="24">
        <v>44288</v>
      </c>
      <c r="G12" s="24">
        <v>44289</v>
      </c>
      <c r="H12" s="24">
        <v>44290</v>
      </c>
    </row>
    <row r="13" spans="1:9" s="10" customFormat="1" ht="48" customHeight="1" x14ac:dyDescent="0.25">
      <c r="A13" s="6"/>
      <c r="B13" s="9"/>
      <c r="C13" s="9"/>
      <c r="D13" s="9"/>
      <c r="E13" s="9"/>
      <c r="F13" s="9"/>
      <c r="G13" s="9"/>
      <c r="H13" s="9"/>
    </row>
    <row r="14" spans="1:9" s="8" customFormat="1" ht="19.5" customHeight="1" x14ac:dyDescent="0.25">
      <c r="A14" s="7"/>
      <c r="B14" s="28">
        <f t="array" ref="B14:C14">GiorniESettimane+DATE(AnnoCalendario,3,1)-WEEKDAY(DATE(AnnoCalendario,3,1),(InizioSettimana="Lunedì")+1)+36</f>
        <v>44291</v>
      </c>
      <c r="C14" s="28">
        <v>44292</v>
      </c>
      <c r="D14" s="34" t="s">
        <v>0</v>
      </c>
      <c r="E14" s="34"/>
      <c r="F14" s="34"/>
      <c r="G14" s="34"/>
      <c r="H14" s="34"/>
    </row>
    <row r="15" spans="1:9" s="10" customFormat="1" ht="48" customHeight="1" x14ac:dyDescent="0.25">
      <c r="A15" s="6"/>
      <c r="B15" s="17"/>
      <c r="C15" s="17"/>
      <c r="D15" s="35"/>
      <c r="E15" s="35"/>
      <c r="F15" s="35"/>
      <c r="G15" s="35"/>
      <c r="H15" s="35"/>
    </row>
  </sheetData>
  <mergeCells count="3">
    <mergeCell ref="B2:D2"/>
    <mergeCell ref="D14:H14"/>
    <mergeCell ref="D15:H15"/>
  </mergeCells>
  <conditionalFormatting sqref="B12:H12 B14:C14">
    <cfRule type="expression" dxfId="19" priority="2">
      <formula>AND(DAY(B12)&gt;=1,DAY(B12)&lt;=15)</formula>
    </cfRule>
  </conditionalFormatting>
  <conditionalFormatting sqref="B4:G4">
    <cfRule type="expression" dxfId="18" priority="1">
      <formula>DAY(B4)&gt;8</formula>
    </cfRule>
  </conditionalFormatting>
  <dataValidations count="8">
    <dataValidation allowBlank="1" showInputMessage="1" showErrorMessage="1" prompt="Calendario del mese di marzo" sqref="A1" xr:uid="{00000000-0002-0000-0200-000000000000}"/>
    <dataValidation allowBlank="1" showInputMessage="1" showErrorMessage="1" prompt="L'anno in questa cella viene aggiornato automaticamente in base all'anno immesso nel foglio di lavoro Gennaio. Il calendario seguente include date del mese precedente e successivo, per cui è usato un carattere più chiaro" sqref="B2:D2" xr:uid="{00000000-0002-0000-0200-000001000000}"/>
    <dataValidation allowBlank="1" showInputMessage="1" showErrorMessage="1" prompt="Giorno feriale determinato automaticamente" sqref="C3:H3" xr:uid="{00000000-0002-0000-0200-000002000000}"/>
    <dataValidation allowBlank="1" showInputMessage="1" showErrorMessage="1" prompt="Questa riga e le righe 6, 8, 10, 12 e 14 contengono i giorni di calendario della settimana. Se la cella non contiene il numero 1, si tratta di un giorno del mese precedente. Immettere le note nella cella D15." sqref="B4" xr:uid="{00000000-0002-0000-0200-000003000000}"/>
    <dataValidation allowBlank="1" showInputMessage="1" showErrorMessage="1" prompt="Nelle celle di questa riga e delle righe 7, 9, 11, 13 e 15 è possibile immettere le note giornaliere relative al giorno del calendario indicato nella cella soprastante." sqref="B5" xr:uid="{00000000-0002-0000-0200-000004000000}"/>
    <dataValidation allowBlank="1" showInputMessage="1" prompt="Immettere le note del mese in questa cella" sqref="D15:H15" xr:uid="{00000000-0002-0000-0200-000005000000}"/>
    <dataValidation allowBlank="1" showInputMessage="1" prompt="Immettere le note del mese nella cella sottostante" sqref="D14:H14" xr:uid="{00000000-0002-0000-0200-000006000000}"/>
    <dataValidation allowBlank="1" showInputMessage="1" showErrorMessage="1" prompt="Questa riga contiene i nomi dei giorni feriali per il calendario. Questa cella contiene il giorno iniziale della settimana. Per cambiare il giorno di inizio della settimana, selezionare un nuovo giorno feriale nella cella L5 del foglio di lavoro Gennaio." sqref="B3" xr:uid="{00000000-0002-0000-0200-000007000000}"/>
  </dataValidations>
  <printOptions horizontalCentered="1"/>
  <pageMargins left="0.25" right="0.25" top="0.5" bottom="0.5" header="0.3" footer="0.3"/>
  <pageSetup paperSize="9" orientation="landscape" r:id="rId1"/>
  <headerFooter differentFirst="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pageSetUpPr fitToPage="1"/>
  </sheetPr>
  <dimension ref="A1:I15"/>
  <sheetViews>
    <sheetView showGridLines="0" workbookViewId="0"/>
  </sheetViews>
  <sheetFormatPr defaultColWidth="8.90625" defaultRowHeight="13.8" x14ac:dyDescent="0.25"/>
  <cols>
    <col min="1" max="1" width="1.81640625" style="1" customWidth="1"/>
    <col min="2" max="8" width="15.453125" style="1" customWidth="1"/>
    <col min="9" max="9" width="1.81640625" style="1" customWidth="1"/>
    <col min="10" max="10" width="10.6328125" style="16" customWidth="1"/>
    <col min="11" max="16384" width="8.90625" style="16"/>
  </cols>
  <sheetData>
    <row r="1" spans="1:9" s="1" customFormat="1" ht="9" customHeight="1" x14ac:dyDescent="0.25">
      <c r="I1" s="1" t="s">
        <v>1</v>
      </c>
    </row>
    <row r="2" spans="1:9" s="2" customFormat="1" ht="100.5" customHeight="1" x14ac:dyDescent="0.25">
      <c r="B2" s="33" t="str">
        <f>"Aprile "&amp;AnnoCalendario</f>
        <v>Aprile 2021</v>
      </c>
      <c r="C2" s="33"/>
      <c r="D2" s="33"/>
      <c r="E2" s="3"/>
      <c r="F2" s="3"/>
      <c r="G2" s="3"/>
      <c r="H2" s="4"/>
    </row>
    <row r="3" spans="1:9" s="5" customFormat="1" ht="19.5" customHeight="1" thickBot="1" x14ac:dyDescent="0.3">
      <c r="A3" s="1"/>
      <c r="B3" s="21" t="str">
        <f>InizioSettimana</f>
        <v>lunedì</v>
      </c>
      <c r="C3" s="21" t="str">
        <f t="shared" ref="C3:H3" si="0">TEXT(C4,"gggg")</f>
        <v>martedì</v>
      </c>
      <c r="D3" s="21" t="str">
        <f t="shared" si="0"/>
        <v>mercoledì</v>
      </c>
      <c r="E3" s="21" t="str">
        <f t="shared" si="0"/>
        <v>giovedì</v>
      </c>
      <c r="F3" s="21" t="str">
        <f t="shared" si="0"/>
        <v>venerdì</v>
      </c>
      <c r="G3" s="21" t="str">
        <f t="shared" si="0"/>
        <v>sabato</v>
      </c>
      <c r="H3" s="21" t="str">
        <f t="shared" si="0"/>
        <v>domenica</v>
      </c>
    </row>
    <row r="4" spans="1:9" s="8" customFormat="1" ht="19.5" customHeight="1" x14ac:dyDescent="0.25">
      <c r="A4" s="7"/>
      <c r="B4" s="24">
        <f t="array" ref="B4:H4">GiorniESettimane+DATE(AnnoCalendario,4,1)-WEEKDAY(DATE(AnnoCalendario,4,1),(InizioSettimana="Lunedì")+1)+1</f>
        <v>44284</v>
      </c>
      <c r="C4" s="24">
        <v>44285</v>
      </c>
      <c r="D4" s="24">
        <v>44286</v>
      </c>
      <c r="E4" s="24">
        <v>44287</v>
      </c>
      <c r="F4" s="24">
        <v>44288</v>
      </c>
      <c r="G4" s="24">
        <v>44289</v>
      </c>
      <c r="H4" s="24">
        <v>44290</v>
      </c>
    </row>
    <row r="5" spans="1:9" s="10" customFormat="1" ht="48" customHeight="1" x14ac:dyDescent="0.25">
      <c r="A5" s="6"/>
      <c r="B5" s="9"/>
      <c r="C5" s="9"/>
      <c r="D5" s="9"/>
      <c r="E5" s="9"/>
      <c r="F5" s="9"/>
      <c r="G5" s="9"/>
      <c r="H5" s="9"/>
    </row>
    <row r="6" spans="1:9" s="8" customFormat="1" ht="19.5" customHeight="1" x14ac:dyDescent="0.25">
      <c r="A6" s="7"/>
      <c r="B6" s="28">
        <f t="array" ref="B6:H6">GiorniESettimane+DATE(AnnoCalendario,4,1)-WEEKDAY(DATE(AnnoCalendario,4,1),(InizioSettimana="Lunedì")+1)+8</f>
        <v>44291</v>
      </c>
      <c r="C6" s="28">
        <v>44292</v>
      </c>
      <c r="D6" s="28">
        <v>44293</v>
      </c>
      <c r="E6" s="28">
        <v>44294</v>
      </c>
      <c r="F6" s="28">
        <v>44295</v>
      </c>
      <c r="G6" s="28">
        <v>44296</v>
      </c>
      <c r="H6" s="28">
        <v>44297</v>
      </c>
    </row>
    <row r="7" spans="1:9" s="10" customFormat="1" ht="48" customHeight="1" x14ac:dyDescent="0.25">
      <c r="A7" s="6"/>
      <c r="B7" s="17"/>
      <c r="C7" s="17"/>
      <c r="D7" s="17"/>
      <c r="E7" s="17"/>
      <c r="F7" s="17"/>
      <c r="G7" s="17"/>
      <c r="H7" s="17"/>
    </row>
    <row r="8" spans="1:9" s="8" customFormat="1" ht="19.5" customHeight="1" x14ac:dyDescent="0.25">
      <c r="A8" s="7"/>
      <c r="B8" s="24">
        <f t="array" ref="B8:H8">GiorniESettimane+DATE(AnnoCalendario,4,1)-WEEKDAY(DATE(AnnoCalendario,4,1),(InizioSettimana="Lunedì")+1)+15</f>
        <v>44298</v>
      </c>
      <c r="C8" s="24">
        <v>44299</v>
      </c>
      <c r="D8" s="24">
        <v>44300</v>
      </c>
      <c r="E8" s="24">
        <v>44301</v>
      </c>
      <c r="F8" s="24">
        <v>44302</v>
      </c>
      <c r="G8" s="24">
        <v>44303</v>
      </c>
      <c r="H8" s="24">
        <v>44304</v>
      </c>
    </row>
    <row r="9" spans="1:9" s="10" customFormat="1" ht="48" customHeight="1" x14ac:dyDescent="0.25">
      <c r="A9" s="6"/>
      <c r="B9" s="9"/>
      <c r="C9" s="9"/>
      <c r="D9" s="9"/>
      <c r="E9" s="9"/>
      <c r="F9" s="9"/>
      <c r="G9" s="9"/>
      <c r="H9" s="9"/>
    </row>
    <row r="10" spans="1:9" s="8" customFormat="1" ht="19.5" customHeight="1" x14ac:dyDescent="0.25">
      <c r="A10" s="7"/>
      <c r="B10" s="28">
        <f t="array" ref="B10:H10">GiorniESettimane+DATE(AnnoCalendario,4,1)-WEEKDAY(DATE(AnnoCalendario,4,1),(InizioSettimana="Lunedì")+1)+22</f>
        <v>44305</v>
      </c>
      <c r="C10" s="28">
        <v>44306</v>
      </c>
      <c r="D10" s="28">
        <v>44307</v>
      </c>
      <c r="E10" s="28">
        <v>44308</v>
      </c>
      <c r="F10" s="28">
        <v>44309</v>
      </c>
      <c r="G10" s="28">
        <v>44310</v>
      </c>
      <c r="H10" s="28">
        <v>44311</v>
      </c>
    </row>
    <row r="11" spans="1:9" s="10" customFormat="1" ht="48" customHeight="1" x14ac:dyDescent="0.25">
      <c r="A11" s="6"/>
      <c r="B11" s="17"/>
      <c r="C11" s="17"/>
      <c r="D11" s="17"/>
      <c r="E11" s="17"/>
      <c r="F11" s="17"/>
      <c r="G11" s="17"/>
      <c r="H11" s="17"/>
    </row>
    <row r="12" spans="1:9" s="8" customFormat="1" ht="19.5" customHeight="1" x14ac:dyDescent="0.25">
      <c r="A12" s="7"/>
      <c r="B12" s="24">
        <f t="array" ref="B12:H12">GiorniESettimane+DATE(AnnoCalendario,4,1)-WEEKDAY(DATE(AnnoCalendario,4,1),(InizioSettimana="Lunedì")+1)+29</f>
        <v>44312</v>
      </c>
      <c r="C12" s="24">
        <v>44313</v>
      </c>
      <c r="D12" s="24">
        <v>44314</v>
      </c>
      <c r="E12" s="24">
        <v>44315</v>
      </c>
      <c r="F12" s="24">
        <v>44316</v>
      </c>
      <c r="G12" s="24">
        <v>44317</v>
      </c>
      <c r="H12" s="24">
        <v>44318</v>
      </c>
    </row>
    <row r="13" spans="1:9" s="10" customFormat="1" ht="48" customHeight="1" x14ac:dyDescent="0.25">
      <c r="A13" s="6"/>
      <c r="B13" s="9"/>
      <c r="C13" s="9"/>
      <c r="D13" s="9"/>
      <c r="E13" s="9"/>
      <c r="F13" s="9"/>
      <c r="G13" s="9"/>
      <c r="H13" s="9"/>
    </row>
    <row r="14" spans="1:9" s="8" customFormat="1" ht="19.5" customHeight="1" x14ac:dyDescent="0.25">
      <c r="A14" s="7"/>
      <c r="B14" s="28">
        <f t="array" ref="B14:C14">GiorniESettimane+DATE(AnnoCalendario,4,1)-WEEKDAY(DATE(AnnoCalendario,4,1),(InizioSettimana="Lunedì")+1)+36</f>
        <v>44319</v>
      </c>
      <c r="C14" s="28">
        <v>44320</v>
      </c>
      <c r="D14" s="34" t="s">
        <v>0</v>
      </c>
      <c r="E14" s="34"/>
      <c r="F14" s="34"/>
      <c r="G14" s="34"/>
      <c r="H14" s="34"/>
    </row>
    <row r="15" spans="1:9" s="10" customFormat="1" ht="48" customHeight="1" x14ac:dyDescent="0.25">
      <c r="A15" s="6"/>
      <c r="B15" s="17"/>
      <c r="C15" s="17"/>
      <c r="D15" s="35"/>
      <c r="E15" s="35"/>
      <c r="F15" s="35"/>
      <c r="G15" s="35"/>
      <c r="H15" s="35"/>
    </row>
  </sheetData>
  <mergeCells count="3">
    <mergeCell ref="B2:D2"/>
    <mergeCell ref="D14:H14"/>
    <mergeCell ref="D15:H15"/>
  </mergeCells>
  <conditionalFormatting sqref="B12:H12 B14:C14">
    <cfRule type="expression" dxfId="17" priority="2">
      <formula>AND(DAY(B12)&gt;=1,DAY(B12)&lt;=15)</formula>
    </cfRule>
  </conditionalFormatting>
  <conditionalFormatting sqref="B4:G4">
    <cfRule type="expression" dxfId="16" priority="1">
      <formula>DAY(B4)&gt;8</formula>
    </cfRule>
  </conditionalFormatting>
  <dataValidations count="8">
    <dataValidation allowBlank="1" showInputMessage="1" showErrorMessage="1" prompt="Giorno feriale determinato automaticamente" sqref="C3:H3" xr:uid="{00000000-0002-0000-0300-000000000000}"/>
    <dataValidation allowBlank="1" showInputMessage="1" showErrorMessage="1" prompt="L'anno in questa cella viene aggiornato automaticamente in base all'anno immesso nel foglio di lavoro Gennaio. Il calendario seguente include date del mese precedente e successivo, per cui è usato un carattere più chiaro" sqref="B2:D2" xr:uid="{00000000-0002-0000-0300-000001000000}"/>
    <dataValidation allowBlank="1" showInputMessage="1" showErrorMessage="1" prompt="Calendario del mese di aprile" sqref="A1" xr:uid="{00000000-0002-0000-0300-000002000000}"/>
    <dataValidation allowBlank="1" showInputMessage="1" showErrorMessage="1" prompt="Questa riga contiene i nomi dei giorni feriali per il calendario. Questa cella contiene il giorno iniziale della settimana. Per cambiare il giorno di inizio della settimana, selezionare un nuovo giorno feriale nella cella L5 del foglio di lavoro Gennaio." sqref="B3" xr:uid="{00000000-0002-0000-0300-000003000000}"/>
    <dataValidation allowBlank="1" showInputMessage="1" prompt="Immettere le note del mese nella cella sottostante" sqref="D14:H14" xr:uid="{00000000-0002-0000-0300-000004000000}"/>
    <dataValidation allowBlank="1" showInputMessage="1" prompt="Immettere le note del mese in questa cella" sqref="D15:H15" xr:uid="{00000000-0002-0000-0300-000005000000}"/>
    <dataValidation allowBlank="1" showInputMessage="1" showErrorMessage="1" prompt="Nelle celle di questa riga e delle righe 7, 9, 11, 13 e 15 è possibile immettere le note giornaliere relative al giorno del calendario indicato nella cella soprastante." sqref="B5" xr:uid="{00000000-0002-0000-0300-000006000000}"/>
    <dataValidation allowBlank="1" showInputMessage="1" showErrorMessage="1" prompt="Questa riga e le righe 6, 8, 10, 12 e 14 contengono i giorni di calendario della settimana. Se la cella non contiene il numero 1, si tratta di un giorno del mese precedente. Immettere le note nella cella D15." sqref="B4" xr:uid="{00000000-0002-0000-0300-000007000000}"/>
  </dataValidations>
  <printOptions horizontalCentered="1"/>
  <pageMargins left="0.25" right="0.25" top="0.5" bottom="0.5" header="0.3" footer="0.3"/>
  <pageSetup paperSize="9" orientation="landscape" r:id="rId1"/>
  <headerFooter differentFirst="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pageSetUpPr fitToPage="1"/>
  </sheetPr>
  <dimension ref="A1:I15"/>
  <sheetViews>
    <sheetView showGridLines="0" workbookViewId="0"/>
  </sheetViews>
  <sheetFormatPr defaultColWidth="8.90625" defaultRowHeight="13.8" x14ac:dyDescent="0.25"/>
  <cols>
    <col min="1" max="1" width="1.81640625" style="1" customWidth="1"/>
    <col min="2" max="8" width="15.453125" style="1" customWidth="1"/>
    <col min="9" max="9" width="1.81640625" style="1" customWidth="1"/>
    <col min="10" max="10" width="10.6328125" style="16" customWidth="1"/>
    <col min="11" max="16384" width="8.90625" style="16"/>
  </cols>
  <sheetData>
    <row r="1" spans="1:9" s="1" customFormat="1" ht="9" customHeight="1" x14ac:dyDescent="0.25">
      <c r="I1" s="1" t="s">
        <v>1</v>
      </c>
    </row>
    <row r="2" spans="1:9" s="2" customFormat="1" ht="100.5" customHeight="1" x14ac:dyDescent="0.25">
      <c r="B2" s="33" t="str">
        <f>"Maggio "&amp;AnnoCalendario</f>
        <v>Maggio 2021</v>
      </c>
      <c r="C2" s="33"/>
      <c r="D2" s="33"/>
      <c r="E2" s="3"/>
      <c r="F2" s="3"/>
      <c r="G2" s="3"/>
      <c r="H2" s="4"/>
    </row>
    <row r="3" spans="1:9" s="5" customFormat="1" ht="19.5" customHeight="1" thickBot="1" x14ac:dyDescent="0.3">
      <c r="A3" s="1"/>
      <c r="B3" s="21" t="str">
        <f>InizioSettimana</f>
        <v>lunedì</v>
      </c>
      <c r="C3" s="21" t="str">
        <f t="shared" ref="C3:H3" si="0">TEXT(C4,"gggg")</f>
        <v>martedì</v>
      </c>
      <c r="D3" s="21" t="str">
        <f t="shared" si="0"/>
        <v>mercoledì</v>
      </c>
      <c r="E3" s="21" t="str">
        <f t="shared" si="0"/>
        <v>giovedì</v>
      </c>
      <c r="F3" s="21" t="str">
        <f t="shared" si="0"/>
        <v>venerdì</v>
      </c>
      <c r="G3" s="21" t="str">
        <f t="shared" si="0"/>
        <v>sabato</v>
      </c>
      <c r="H3" s="21" t="str">
        <f t="shared" si="0"/>
        <v>domenica</v>
      </c>
    </row>
    <row r="4" spans="1:9" s="8" customFormat="1" ht="19.5" customHeight="1" x14ac:dyDescent="0.25">
      <c r="A4" s="7"/>
      <c r="B4" s="24">
        <f t="array" ref="B4:H4">GiorniESettimane+DATE(AnnoCalendario,5,1)-WEEKDAY(DATE(AnnoCalendario,5,1),(InizioSettimana="Lunedì")+1)+1</f>
        <v>44312</v>
      </c>
      <c r="C4" s="24">
        <v>44313</v>
      </c>
      <c r="D4" s="24">
        <v>44314</v>
      </c>
      <c r="E4" s="24">
        <v>44315</v>
      </c>
      <c r="F4" s="24">
        <v>44316</v>
      </c>
      <c r="G4" s="24">
        <v>44317</v>
      </c>
      <c r="H4" s="24">
        <v>44318</v>
      </c>
    </row>
    <row r="5" spans="1:9" s="10" customFormat="1" ht="48" customHeight="1" x14ac:dyDescent="0.25">
      <c r="A5" s="6"/>
      <c r="B5" s="9"/>
      <c r="C5" s="9"/>
      <c r="D5" s="9"/>
      <c r="E5" s="9"/>
      <c r="F5" s="9"/>
      <c r="G5" s="9"/>
      <c r="H5" s="9"/>
    </row>
    <row r="6" spans="1:9" s="8" customFormat="1" ht="19.5" customHeight="1" x14ac:dyDescent="0.25">
      <c r="A6" s="7"/>
      <c r="B6" s="28">
        <f t="array" ref="B6:H6">GiorniESettimane+DATE(AnnoCalendario,5,1)-WEEKDAY(DATE(AnnoCalendario,5,1),(InizioSettimana="Lunedì")+1)+8</f>
        <v>44319</v>
      </c>
      <c r="C6" s="28">
        <v>44320</v>
      </c>
      <c r="D6" s="28">
        <v>44321</v>
      </c>
      <c r="E6" s="28">
        <v>44322</v>
      </c>
      <c r="F6" s="28">
        <v>44323</v>
      </c>
      <c r="G6" s="28">
        <v>44324</v>
      </c>
      <c r="H6" s="28">
        <v>44325</v>
      </c>
    </row>
    <row r="7" spans="1:9" s="10" customFormat="1" ht="48" customHeight="1" x14ac:dyDescent="0.25">
      <c r="A7" s="6"/>
      <c r="B7" s="17"/>
      <c r="C7" s="17"/>
      <c r="D7" s="17"/>
      <c r="E7" s="17"/>
      <c r="F7" s="17"/>
      <c r="G7" s="17"/>
      <c r="H7" s="17"/>
    </row>
    <row r="8" spans="1:9" s="8" customFormat="1" ht="19.5" customHeight="1" x14ac:dyDescent="0.25">
      <c r="A8" s="7"/>
      <c r="B8" s="24">
        <f t="array" ref="B8:H8">GiorniESettimane+DATE(AnnoCalendario,5,1)-WEEKDAY(DATE(AnnoCalendario,5,1),(InizioSettimana="Lunedì")+1)+15</f>
        <v>44326</v>
      </c>
      <c r="C8" s="24">
        <v>44327</v>
      </c>
      <c r="D8" s="24">
        <v>44328</v>
      </c>
      <c r="E8" s="24">
        <v>44329</v>
      </c>
      <c r="F8" s="24">
        <v>44330</v>
      </c>
      <c r="G8" s="24">
        <v>44331</v>
      </c>
      <c r="H8" s="24">
        <v>44332</v>
      </c>
    </row>
    <row r="9" spans="1:9" s="10" customFormat="1" ht="48" customHeight="1" x14ac:dyDescent="0.25">
      <c r="A9" s="6"/>
      <c r="B9" s="9"/>
      <c r="C9" s="9"/>
      <c r="D9" s="9"/>
      <c r="E9" s="9"/>
      <c r="F9" s="9"/>
      <c r="G9" s="9"/>
      <c r="H9" s="9"/>
    </row>
    <row r="10" spans="1:9" s="8" customFormat="1" ht="19.5" customHeight="1" x14ac:dyDescent="0.25">
      <c r="A10" s="7"/>
      <c r="B10" s="28">
        <f t="array" ref="B10:H10">GiorniESettimane+DATE(AnnoCalendario,5,1)-WEEKDAY(DATE(AnnoCalendario,5,1),(InizioSettimana="Lunedì")+1)+22</f>
        <v>44333</v>
      </c>
      <c r="C10" s="28">
        <v>44334</v>
      </c>
      <c r="D10" s="28">
        <v>44335</v>
      </c>
      <c r="E10" s="28">
        <v>44336</v>
      </c>
      <c r="F10" s="28">
        <v>44337</v>
      </c>
      <c r="G10" s="28">
        <v>44338</v>
      </c>
      <c r="H10" s="28">
        <v>44339</v>
      </c>
    </row>
    <row r="11" spans="1:9" s="10" customFormat="1" ht="48" customHeight="1" x14ac:dyDescent="0.25">
      <c r="A11" s="6"/>
      <c r="B11" s="17"/>
      <c r="C11" s="17"/>
      <c r="D11" s="17"/>
      <c r="E11" s="17"/>
      <c r="F11" s="17"/>
      <c r="G11" s="17"/>
      <c r="H11" s="17"/>
    </row>
    <row r="12" spans="1:9" s="8" customFormat="1" ht="19.5" customHeight="1" x14ac:dyDescent="0.25">
      <c r="A12" s="7"/>
      <c r="B12" s="24">
        <f t="array" ref="B12:H12">GiorniESettimane+DATE(AnnoCalendario,5,1)-WEEKDAY(DATE(AnnoCalendario,5,1),(InizioSettimana="Lunedì")+1)+29</f>
        <v>44340</v>
      </c>
      <c r="C12" s="24">
        <v>44341</v>
      </c>
      <c r="D12" s="24">
        <v>44342</v>
      </c>
      <c r="E12" s="24">
        <v>44343</v>
      </c>
      <c r="F12" s="24">
        <v>44344</v>
      </c>
      <c r="G12" s="24">
        <v>44345</v>
      </c>
      <c r="H12" s="24">
        <v>44346</v>
      </c>
    </row>
    <row r="13" spans="1:9" s="10" customFormat="1" ht="48" customHeight="1" x14ac:dyDescent="0.25">
      <c r="A13" s="6"/>
      <c r="B13" s="9"/>
      <c r="C13" s="9"/>
      <c r="D13" s="9"/>
      <c r="E13" s="9"/>
      <c r="F13" s="9"/>
      <c r="G13" s="9"/>
      <c r="H13" s="9"/>
    </row>
    <row r="14" spans="1:9" s="8" customFormat="1" ht="19.5" customHeight="1" x14ac:dyDescent="0.25">
      <c r="A14" s="7"/>
      <c r="B14" s="28">
        <f t="array" ref="B14:C14">GiorniESettimane+DATE(AnnoCalendario,5,1)-WEEKDAY(DATE(AnnoCalendario,5,1),(InizioSettimana="Lunedì")+1)+36</f>
        <v>44347</v>
      </c>
      <c r="C14" s="28">
        <v>44348</v>
      </c>
      <c r="D14" s="34" t="s">
        <v>0</v>
      </c>
      <c r="E14" s="34"/>
      <c r="F14" s="34"/>
      <c r="G14" s="34"/>
      <c r="H14" s="34"/>
    </row>
    <row r="15" spans="1:9" s="10" customFormat="1" ht="48" customHeight="1" x14ac:dyDescent="0.25">
      <c r="A15" s="6"/>
      <c r="B15" s="17"/>
      <c r="C15" s="17"/>
      <c r="D15" s="35"/>
      <c r="E15" s="35"/>
      <c r="F15" s="35"/>
      <c r="G15" s="35"/>
      <c r="H15" s="35"/>
    </row>
  </sheetData>
  <mergeCells count="3">
    <mergeCell ref="B2:D2"/>
    <mergeCell ref="D14:H14"/>
    <mergeCell ref="D15:H15"/>
  </mergeCells>
  <conditionalFormatting sqref="B12:H12 B14:C14">
    <cfRule type="expression" dxfId="15" priority="2">
      <formula>AND(DAY(B12)&gt;=1,DAY(B12)&lt;=15)</formula>
    </cfRule>
  </conditionalFormatting>
  <conditionalFormatting sqref="B4:G4">
    <cfRule type="expression" dxfId="14" priority="1">
      <formula>DAY(B4)&gt;8</formula>
    </cfRule>
  </conditionalFormatting>
  <dataValidations count="8">
    <dataValidation allowBlank="1" showInputMessage="1" showErrorMessage="1" prompt="Giorno feriale determinato automaticamente" sqref="C3:H3" xr:uid="{00000000-0002-0000-0400-000000000000}"/>
    <dataValidation allowBlank="1" showInputMessage="1" showErrorMessage="1" prompt="L'anno in questa cella viene aggiornato automaticamente in base all'anno immesso nel foglio di lavoro Gennaio. Il calendario seguente include date del mese precedente e successivo, per cui è usato un carattere più chiaro" sqref="B2:D2" xr:uid="{00000000-0002-0000-0400-000001000000}"/>
    <dataValidation allowBlank="1" showInputMessage="1" showErrorMessage="1" prompt="Calendario del mese di maggio" sqref="A1" xr:uid="{00000000-0002-0000-0400-000002000000}"/>
    <dataValidation allowBlank="1" showInputMessage="1" showErrorMessage="1" prompt="Questa riga e le righe 6, 8, 10, 12 e 14 contengono i giorni di calendario della settimana. Se la cella non contiene il numero 1, si tratta di un giorno del mese precedente. Immettere le note nella cella D15." sqref="B4" xr:uid="{00000000-0002-0000-0400-000003000000}"/>
    <dataValidation allowBlank="1" showInputMessage="1" showErrorMessage="1" prompt="Nelle celle di questa riga e delle righe 7, 9, 11, 13 e 15 è possibile immettere le note giornaliere relative al giorno del calendario indicato nella cella soprastante." sqref="B5" xr:uid="{00000000-0002-0000-0400-000004000000}"/>
    <dataValidation allowBlank="1" showInputMessage="1" prompt="Immettere le note del mese in questa cella" sqref="D15:H15" xr:uid="{00000000-0002-0000-0400-000005000000}"/>
    <dataValidation allowBlank="1" showInputMessage="1" prompt="Immettere le note del mese nella cella sottostante" sqref="D14:H14" xr:uid="{00000000-0002-0000-0400-000006000000}"/>
    <dataValidation allowBlank="1" showInputMessage="1" showErrorMessage="1" prompt="Questa riga contiene i nomi dei giorni feriali per il calendario. Questa cella contiene il giorno iniziale della settimana. Per cambiare il giorno di inizio della settimana, selezionare un nuovo giorno feriale nella cella L5 del foglio di lavoro Gennaio." sqref="B3" xr:uid="{00000000-0002-0000-0400-000007000000}"/>
  </dataValidations>
  <printOptions horizontalCentered="1"/>
  <pageMargins left="0.25" right="0.25" top="0.5" bottom="0.5" header="0.3" footer="0.3"/>
  <pageSetup paperSize="9" orientation="landscape"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pageSetUpPr fitToPage="1"/>
  </sheetPr>
  <dimension ref="A1:I15"/>
  <sheetViews>
    <sheetView showGridLines="0" workbookViewId="0"/>
  </sheetViews>
  <sheetFormatPr defaultColWidth="8.90625" defaultRowHeight="13.8" x14ac:dyDescent="0.25"/>
  <cols>
    <col min="1" max="1" width="1.81640625" style="1" customWidth="1"/>
    <col min="2" max="8" width="15.453125" style="1" customWidth="1"/>
    <col min="9" max="9" width="1.81640625" style="1" customWidth="1"/>
    <col min="10" max="10" width="10.6328125" style="16" customWidth="1"/>
    <col min="11" max="16384" width="8.90625" style="16"/>
  </cols>
  <sheetData>
    <row r="1" spans="1:9" s="1" customFormat="1" ht="9" customHeight="1" x14ac:dyDescent="0.25">
      <c r="I1" s="1" t="s">
        <v>1</v>
      </c>
    </row>
    <row r="2" spans="1:9" s="2" customFormat="1" ht="100.5" customHeight="1" x14ac:dyDescent="0.25">
      <c r="B2" s="36" t="str">
        <f>"Giu "&amp;AnnoCalendario</f>
        <v>Giu 2021</v>
      </c>
      <c r="C2" s="36"/>
      <c r="D2" s="36"/>
      <c r="E2" s="3"/>
      <c r="F2" s="3"/>
      <c r="G2" s="3"/>
      <c r="H2" s="4"/>
    </row>
    <row r="3" spans="1:9" s="5" customFormat="1" ht="19.5" customHeight="1" thickBot="1" x14ac:dyDescent="0.3">
      <c r="A3" s="1"/>
      <c r="B3" s="22" t="str">
        <f>InizioSettimana</f>
        <v>lunedì</v>
      </c>
      <c r="C3" s="22" t="str">
        <f t="shared" ref="C3:H3" si="0">TEXT(C4,"gggg")</f>
        <v>martedì</v>
      </c>
      <c r="D3" s="22" t="str">
        <f t="shared" si="0"/>
        <v>mercoledì</v>
      </c>
      <c r="E3" s="22" t="str">
        <f t="shared" si="0"/>
        <v>giovedì</v>
      </c>
      <c r="F3" s="22" t="str">
        <f t="shared" si="0"/>
        <v>venerdì</v>
      </c>
      <c r="G3" s="22" t="str">
        <f t="shared" si="0"/>
        <v>sabato</v>
      </c>
      <c r="H3" s="22" t="str">
        <f t="shared" si="0"/>
        <v>domenica</v>
      </c>
    </row>
    <row r="4" spans="1:9" s="8" customFormat="1" ht="19.5" customHeight="1" x14ac:dyDescent="0.25">
      <c r="A4" s="7"/>
      <c r="B4" s="24">
        <f t="array" ref="B4:H4">GiorniESettimane+DATE(AnnoCalendario,6,1)-WEEKDAY(DATE(AnnoCalendario,6,1),(InizioSettimana="Lunedì")+1)+1</f>
        <v>44347</v>
      </c>
      <c r="C4" s="24">
        <v>44348</v>
      </c>
      <c r="D4" s="24">
        <v>44349</v>
      </c>
      <c r="E4" s="24">
        <v>44350</v>
      </c>
      <c r="F4" s="24">
        <v>44351</v>
      </c>
      <c r="G4" s="24">
        <v>44352</v>
      </c>
      <c r="H4" s="24">
        <v>44353</v>
      </c>
    </row>
    <row r="5" spans="1:9" s="10" customFormat="1" ht="48" customHeight="1" x14ac:dyDescent="0.25">
      <c r="A5" s="6"/>
      <c r="B5" s="9"/>
      <c r="C5" s="9"/>
      <c r="D5" s="9"/>
      <c r="E5" s="9"/>
      <c r="F5" s="9"/>
      <c r="G5" s="9"/>
      <c r="H5" s="9"/>
    </row>
    <row r="6" spans="1:9" s="8" customFormat="1" ht="19.5" customHeight="1" x14ac:dyDescent="0.25">
      <c r="A6" s="7"/>
      <c r="B6" s="27">
        <f t="array" ref="B6:H6">GiorniESettimane+DATE(AnnoCalendario,6,1)-WEEKDAY(DATE(AnnoCalendario,6,1),(InizioSettimana="Lunedì")+1)+8</f>
        <v>44354</v>
      </c>
      <c r="C6" s="27">
        <v>44355</v>
      </c>
      <c r="D6" s="27">
        <v>44356</v>
      </c>
      <c r="E6" s="27">
        <v>44357</v>
      </c>
      <c r="F6" s="27">
        <v>44358</v>
      </c>
      <c r="G6" s="27">
        <v>44359</v>
      </c>
      <c r="H6" s="27">
        <v>44360</v>
      </c>
    </row>
    <row r="7" spans="1:9" s="10" customFormat="1" ht="48" customHeight="1" x14ac:dyDescent="0.25">
      <c r="A7" s="6"/>
      <c r="B7" s="19"/>
      <c r="C7" s="19"/>
      <c r="D7" s="19"/>
      <c r="E7" s="19"/>
      <c r="F7" s="19"/>
      <c r="G7" s="19"/>
      <c r="H7" s="19"/>
    </row>
    <row r="8" spans="1:9" s="8" customFormat="1" ht="19.5" customHeight="1" x14ac:dyDescent="0.25">
      <c r="A8" s="7"/>
      <c r="B8" s="24">
        <f t="array" ref="B8:H8">GiorniESettimane+DATE(AnnoCalendario,6,1)-WEEKDAY(DATE(AnnoCalendario,6,1),(InizioSettimana="Lunedì")+1)+15</f>
        <v>44361</v>
      </c>
      <c r="C8" s="24">
        <v>44362</v>
      </c>
      <c r="D8" s="24">
        <v>44363</v>
      </c>
      <c r="E8" s="24">
        <v>44364</v>
      </c>
      <c r="F8" s="24">
        <v>44365</v>
      </c>
      <c r="G8" s="24">
        <v>44366</v>
      </c>
      <c r="H8" s="24">
        <v>44367</v>
      </c>
    </row>
    <row r="9" spans="1:9" s="10" customFormat="1" ht="48" customHeight="1" x14ac:dyDescent="0.25">
      <c r="A9" s="6"/>
      <c r="B9" s="9"/>
      <c r="C9" s="9"/>
      <c r="D9" s="9"/>
      <c r="E9" s="9"/>
      <c r="F9" s="9"/>
      <c r="G9" s="9"/>
      <c r="H9" s="9"/>
    </row>
    <row r="10" spans="1:9" s="8" customFormat="1" ht="19.5" customHeight="1" x14ac:dyDescent="0.25">
      <c r="A10" s="7"/>
      <c r="B10" s="27">
        <f t="array" ref="B10:H10">GiorniESettimane+DATE(AnnoCalendario,6,1)-WEEKDAY(DATE(AnnoCalendario,6,1),(InizioSettimana="Lunedì")+1)+22</f>
        <v>44368</v>
      </c>
      <c r="C10" s="27">
        <v>44369</v>
      </c>
      <c r="D10" s="27">
        <v>44370</v>
      </c>
      <c r="E10" s="27">
        <v>44371</v>
      </c>
      <c r="F10" s="27">
        <v>44372</v>
      </c>
      <c r="G10" s="27">
        <v>44373</v>
      </c>
      <c r="H10" s="27">
        <v>44374</v>
      </c>
    </row>
    <row r="11" spans="1:9" s="10" customFormat="1" ht="48" customHeight="1" x14ac:dyDescent="0.25">
      <c r="A11" s="6"/>
      <c r="B11" s="19"/>
      <c r="C11" s="19"/>
      <c r="D11" s="19"/>
      <c r="E11" s="19"/>
      <c r="F11" s="19"/>
      <c r="G11" s="19"/>
      <c r="H11" s="19"/>
    </row>
    <row r="12" spans="1:9" s="8" customFormat="1" ht="19.5" customHeight="1" x14ac:dyDescent="0.25">
      <c r="A12" s="7"/>
      <c r="B12" s="24">
        <f t="array" ref="B12:H12">GiorniESettimane+DATE(AnnoCalendario,6,1)-WEEKDAY(DATE(AnnoCalendario,6,1),(InizioSettimana="Lunedì")+1)+29</f>
        <v>44375</v>
      </c>
      <c r="C12" s="24">
        <v>44376</v>
      </c>
      <c r="D12" s="24">
        <v>44377</v>
      </c>
      <c r="E12" s="24">
        <v>44378</v>
      </c>
      <c r="F12" s="24">
        <v>44379</v>
      </c>
      <c r="G12" s="24">
        <v>44380</v>
      </c>
      <c r="H12" s="24">
        <v>44381</v>
      </c>
    </row>
    <row r="13" spans="1:9" s="10" customFormat="1" ht="48" customHeight="1" x14ac:dyDescent="0.25">
      <c r="A13" s="6"/>
      <c r="B13" s="9"/>
      <c r="C13" s="9"/>
      <c r="D13" s="9"/>
      <c r="E13" s="9"/>
      <c r="F13" s="9"/>
      <c r="G13" s="9"/>
      <c r="H13" s="9"/>
    </row>
    <row r="14" spans="1:9" s="8" customFormat="1" ht="19.5" customHeight="1" x14ac:dyDescent="0.25">
      <c r="A14" s="7"/>
      <c r="B14" s="27">
        <f t="array" ref="B14:C14">GiorniESettimane+DATE(AnnoCalendario,6,1)-WEEKDAY(DATE(AnnoCalendario,6,1),(InizioSettimana="Lunedì")+1)+36</f>
        <v>44382</v>
      </c>
      <c r="C14" s="27">
        <v>44383</v>
      </c>
      <c r="D14" s="37" t="s">
        <v>0</v>
      </c>
      <c r="E14" s="37"/>
      <c r="F14" s="37"/>
      <c r="G14" s="37"/>
      <c r="H14" s="37"/>
    </row>
    <row r="15" spans="1:9" s="10" customFormat="1" ht="48" customHeight="1" x14ac:dyDescent="0.25">
      <c r="A15" s="6"/>
      <c r="B15" s="19"/>
      <c r="C15" s="19"/>
      <c r="D15" s="38"/>
      <c r="E15" s="38"/>
      <c r="F15" s="38"/>
      <c r="G15" s="38"/>
      <c r="H15" s="38"/>
    </row>
  </sheetData>
  <mergeCells count="3">
    <mergeCell ref="B2:D2"/>
    <mergeCell ref="D14:H14"/>
    <mergeCell ref="D15:H15"/>
  </mergeCells>
  <conditionalFormatting sqref="B12:H12 B14:C14">
    <cfRule type="expression" dxfId="13" priority="2">
      <formula>AND(DAY(B12)&gt;=1,DAY(B12)&lt;=15)</formula>
    </cfRule>
  </conditionalFormatting>
  <conditionalFormatting sqref="B4:G4">
    <cfRule type="expression" dxfId="12" priority="1">
      <formula>DAY(B4)&gt;8</formula>
    </cfRule>
  </conditionalFormatting>
  <dataValidations count="8">
    <dataValidation allowBlank="1" showInputMessage="1" showErrorMessage="1" prompt="Giorno feriale determinato automaticamente" sqref="C3:H3" xr:uid="{00000000-0002-0000-0500-000000000000}"/>
    <dataValidation allowBlank="1" showInputMessage="1" showErrorMessage="1" prompt="Calendario del mese di giugno" sqref="A1" xr:uid="{00000000-0002-0000-0500-000001000000}"/>
    <dataValidation allowBlank="1" showInputMessage="1" showErrorMessage="1" prompt="L'anno in questa cella viene aggiornato automaticamente in base all'anno immesso nel foglio di lavoro Gennaio. Il calendario seguente include date del mese precedente e successivo, per cui è usato un carattere più chiaro" sqref="B2:D2" xr:uid="{00000000-0002-0000-0500-000002000000}"/>
    <dataValidation allowBlank="1" showInputMessage="1" showErrorMessage="1" prompt="Questa riga contiene i nomi dei giorni feriali per il calendario. Questa cella contiene il giorno iniziale della settimana. Per cambiare il giorno di inizio della settimana, selezionare un nuovo giorno feriale nella cella L5 del foglio di lavoro Gennaio." sqref="B3" xr:uid="{00000000-0002-0000-0500-000003000000}"/>
    <dataValidation allowBlank="1" showInputMessage="1" prompt="Immettere le note del mese nella cella sottostante" sqref="D14:H14" xr:uid="{00000000-0002-0000-0500-000004000000}"/>
    <dataValidation allowBlank="1" showInputMessage="1" prompt="Immettere le note del mese in questa cella" sqref="D15:H15" xr:uid="{00000000-0002-0000-0500-000005000000}"/>
    <dataValidation allowBlank="1" showInputMessage="1" showErrorMessage="1" prompt="Nelle celle di questa riga e delle righe 7, 9, 11, 13 e 15 è possibile immettere le note giornaliere relative al giorno del calendario indicato nella cella soprastante." sqref="B5" xr:uid="{00000000-0002-0000-0500-000006000000}"/>
    <dataValidation allowBlank="1" showInputMessage="1" showErrorMessage="1" prompt="Questa riga e le righe 6, 8, 10, 12 e 14 contengono i giorni di calendario della settimana. Se la cella non contiene il numero 1, si tratta di un giorno del mese precedente. Immettere le note nella cella D15." sqref="B4" xr:uid="{00000000-0002-0000-0500-000007000000}"/>
  </dataValidations>
  <printOptions horizontalCentered="1"/>
  <pageMargins left="0.25" right="0.25" top="0.5" bottom="0.5" header="0.3" footer="0.3"/>
  <pageSetup paperSize="9" orientation="landscape" r:id="rId1"/>
  <headerFooter differentFirst="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pageSetUpPr fitToPage="1"/>
  </sheetPr>
  <dimension ref="A1:I15"/>
  <sheetViews>
    <sheetView showGridLines="0" zoomScaleNormal="100" workbookViewId="0"/>
  </sheetViews>
  <sheetFormatPr defaultColWidth="8.90625" defaultRowHeight="13.8" x14ac:dyDescent="0.25"/>
  <cols>
    <col min="1" max="1" width="1.81640625" style="1" customWidth="1"/>
    <col min="2" max="8" width="15.453125" style="1" customWidth="1"/>
    <col min="9" max="9" width="1.81640625" style="1" customWidth="1"/>
    <col min="10" max="10" width="10.6328125" style="16" customWidth="1"/>
    <col min="11" max="16384" width="8.90625" style="16"/>
  </cols>
  <sheetData>
    <row r="1" spans="1:9" s="1" customFormat="1" ht="9" customHeight="1" x14ac:dyDescent="0.25">
      <c r="I1" s="1" t="s">
        <v>1</v>
      </c>
    </row>
    <row r="2" spans="1:9" s="2" customFormat="1" ht="100.5" customHeight="1" x14ac:dyDescent="0.25">
      <c r="B2" s="36" t="str">
        <f>"Luglio "&amp;AnnoCalendario</f>
        <v>Luglio 2021</v>
      </c>
      <c r="C2" s="36"/>
      <c r="D2" s="36"/>
      <c r="E2" s="3"/>
      <c r="F2" s="3"/>
      <c r="G2" s="3"/>
      <c r="H2" s="4"/>
    </row>
    <row r="3" spans="1:9" s="5" customFormat="1" ht="19.5" customHeight="1" thickBot="1" x14ac:dyDescent="0.3">
      <c r="A3" s="1"/>
      <c r="B3" s="22" t="str">
        <f>InizioSettimana</f>
        <v>lunedì</v>
      </c>
      <c r="C3" s="22" t="str">
        <f t="shared" ref="C3:H3" si="0">TEXT(C4,"gggg")</f>
        <v>martedì</v>
      </c>
      <c r="D3" s="22" t="str">
        <f t="shared" si="0"/>
        <v>mercoledì</v>
      </c>
      <c r="E3" s="22" t="str">
        <f t="shared" si="0"/>
        <v>giovedì</v>
      </c>
      <c r="F3" s="22" t="str">
        <f t="shared" si="0"/>
        <v>venerdì</v>
      </c>
      <c r="G3" s="22" t="str">
        <f t="shared" si="0"/>
        <v>sabato</v>
      </c>
      <c r="H3" s="22" t="str">
        <f t="shared" si="0"/>
        <v>domenica</v>
      </c>
    </row>
    <row r="4" spans="1:9" s="8" customFormat="1" ht="19.5" customHeight="1" x14ac:dyDescent="0.25">
      <c r="A4" s="7"/>
      <c r="B4" s="24">
        <f t="array" ref="B4:H4">GiorniESettimane+DATE(AnnoCalendario,7,1)-WEEKDAY(DATE(AnnoCalendario,7,1),(InizioSettimana="Lunedì")+1)+1</f>
        <v>44375</v>
      </c>
      <c r="C4" s="24">
        <v>44376</v>
      </c>
      <c r="D4" s="24">
        <v>44377</v>
      </c>
      <c r="E4" s="24">
        <v>44378</v>
      </c>
      <c r="F4" s="24">
        <v>44379</v>
      </c>
      <c r="G4" s="24">
        <v>44380</v>
      </c>
      <c r="H4" s="24">
        <v>44381</v>
      </c>
    </row>
    <row r="5" spans="1:9" s="10" customFormat="1" ht="48" customHeight="1" x14ac:dyDescent="0.25">
      <c r="A5" s="6"/>
      <c r="B5" s="9"/>
      <c r="C5" s="9"/>
      <c r="D5" s="9"/>
      <c r="E5" s="9"/>
      <c r="F5" s="9"/>
      <c r="G5" s="9"/>
      <c r="H5" s="9"/>
    </row>
    <row r="6" spans="1:9" s="8" customFormat="1" ht="19.5" customHeight="1" x14ac:dyDescent="0.25">
      <c r="A6" s="7"/>
      <c r="B6" s="27">
        <f t="array" ref="B6:H6">GiorniESettimane+DATE(AnnoCalendario,7,1)-WEEKDAY(DATE(AnnoCalendario,7,1),(InizioSettimana="Lunedì")+1)+8</f>
        <v>44382</v>
      </c>
      <c r="C6" s="27">
        <v>44383</v>
      </c>
      <c r="D6" s="27">
        <v>44384</v>
      </c>
      <c r="E6" s="27">
        <v>44385</v>
      </c>
      <c r="F6" s="27">
        <v>44386</v>
      </c>
      <c r="G6" s="27">
        <v>44387</v>
      </c>
      <c r="H6" s="27">
        <v>44388</v>
      </c>
    </row>
    <row r="7" spans="1:9" s="10" customFormat="1" ht="48" customHeight="1" x14ac:dyDescent="0.25">
      <c r="A7" s="6"/>
      <c r="B7" s="19"/>
      <c r="C7" s="19"/>
      <c r="D7" s="19"/>
      <c r="E7" s="19"/>
      <c r="F7" s="19"/>
      <c r="G7" s="19"/>
      <c r="H7" s="19"/>
    </row>
    <row r="8" spans="1:9" s="8" customFormat="1" ht="19.5" customHeight="1" x14ac:dyDescent="0.25">
      <c r="A8" s="7"/>
      <c r="B8" s="24">
        <f t="array" ref="B8:H8">GiorniESettimane+DATE(AnnoCalendario,7,1)-WEEKDAY(DATE(AnnoCalendario,7,1),(InizioSettimana="Lunedì")+1)+15</f>
        <v>44389</v>
      </c>
      <c r="C8" s="24">
        <v>44390</v>
      </c>
      <c r="D8" s="24">
        <v>44391</v>
      </c>
      <c r="E8" s="24">
        <v>44392</v>
      </c>
      <c r="F8" s="24">
        <v>44393</v>
      </c>
      <c r="G8" s="24">
        <v>44394</v>
      </c>
      <c r="H8" s="24">
        <v>44395</v>
      </c>
    </row>
    <row r="9" spans="1:9" s="10" customFormat="1" ht="48" customHeight="1" x14ac:dyDescent="0.25">
      <c r="A9" s="6"/>
      <c r="B9" s="9"/>
      <c r="C9" s="9"/>
      <c r="D9" s="9"/>
      <c r="E9" s="9"/>
      <c r="F9" s="9"/>
      <c r="G9" s="9"/>
      <c r="H9" s="9"/>
    </row>
    <row r="10" spans="1:9" s="8" customFormat="1" ht="19.5" customHeight="1" x14ac:dyDescent="0.25">
      <c r="A10" s="7"/>
      <c r="B10" s="27">
        <f t="array" ref="B10:H10">GiorniESettimane+DATE(AnnoCalendario,7,1)-WEEKDAY(DATE(AnnoCalendario,7,1),(InizioSettimana="Lunedì")+1)+22</f>
        <v>44396</v>
      </c>
      <c r="C10" s="27">
        <v>44397</v>
      </c>
      <c r="D10" s="27">
        <v>44398</v>
      </c>
      <c r="E10" s="27">
        <v>44399</v>
      </c>
      <c r="F10" s="27">
        <v>44400</v>
      </c>
      <c r="G10" s="27">
        <v>44401</v>
      </c>
      <c r="H10" s="27">
        <v>44402</v>
      </c>
    </row>
    <row r="11" spans="1:9" s="10" customFormat="1" ht="48" customHeight="1" x14ac:dyDescent="0.25">
      <c r="A11" s="6"/>
      <c r="B11" s="19"/>
      <c r="C11" s="19"/>
      <c r="D11" s="19"/>
      <c r="E11" s="19"/>
      <c r="F11" s="19"/>
      <c r="G11" s="19"/>
      <c r="H11" s="19"/>
    </row>
    <row r="12" spans="1:9" s="8" customFormat="1" ht="19.5" customHeight="1" x14ac:dyDescent="0.25">
      <c r="A12" s="7"/>
      <c r="B12" s="24">
        <f t="array" ref="B12:H12">GiorniESettimane+DATE(AnnoCalendario,7,1)-WEEKDAY(DATE(AnnoCalendario,7,1),(InizioSettimana="Lunedì")+1)+29</f>
        <v>44403</v>
      </c>
      <c r="C12" s="24">
        <v>44404</v>
      </c>
      <c r="D12" s="24">
        <v>44405</v>
      </c>
      <c r="E12" s="24">
        <v>44406</v>
      </c>
      <c r="F12" s="24">
        <v>44407</v>
      </c>
      <c r="G12" s="24">
        <v>44408</v>
      </c>
      <c r="H12" s="24">
        <v>44409</v>
      </c>
    </row>
    <row r="13" spans="1:9" s="10" customFormat="1" ht="48" customHeight="1" x14ac:dyDescent="0.25">
      <c r="A13" s="6"/>
      <c r="B13" s="9"/>
      <c r="C13" s="9"/>
      <c r="D13" s="9"/>
      <c r="E13" s="9"/>
      <c r="F13" s="9"/>
      <c r="G13" s="9"/>
      <c r="H13" s="9"/>
    </row>
    <row r="14" spans="1:9" s="8" customFormat="1" ht="19.5" customHeight="1" x14ac:dyDescent="0.25">
      <c r="A14" s="7"/>
      <c r="B14" s="27">
        <f t="array" ref="B14:C14">GiorniESettimane+DATE(AnnoCalendario,7,1)-WEEKDAY(DATE(AnnoCalendario,7,1),(InizioSettimana="Lunedì")+1)+36</f>
        <v>44410</v>
      </c>
      <c r="C14" s="27">
        <v>44411</v>
      </c>
      <c r="D14" s="37" t="s">
        <v>0</v>
      </c>
      <c r="E14" s="37"/>
      <c r="F14" s="37"/>
      <c r="G14" s="37"/>
      <c r="H14" s="37"/>
    </row>
    <row r="15" spans="1:9" s="10" customFormat="1" ht="48" customHeight="1" x14ac:dyDescent="0.25">
      <c r="A15" s="6"/>
      <c r="B15" s="19"/>
      <c r="C15" s="19"/>
      <c r="D15" s="38"/>
      <c r="E15" s="38"/>
      <c r="F15" s="38"/>
      <c r="G15" s="38"/>
      <c r="H15" s="38"/>
    </row>
  </sheetData>
  <mergeCells count="3">
    <mergeCell ref="B2:D2"/>
    <mergeCell ref="D14:H14"/>
    <mergeCell ref="D15:H15"/>
  </mergeCells>
  <conditionalFormatting sqref="B12:H12 B14:C14">
    <cfRule type="expression" dxfId="11" priority="2">
      <formula>AND(DAY(B12)&gt;=1,DAY(B12)&lt;=15)</formula>
    </cfRule>
  </conditionalFormatting>
  <conditionalFormatting sqref="B4:G4">
    <cfRule type="expression" dxfId="10" priority="1">
      <formula>DAY(B4)&gt;8</formula>
    </cfRule>
  </conditionalFormatting>
  <dataValidations count="8">
    <dataValidation allowBlank="1" showInputMessage="1" showErrorMessage="1" prompt="Giorno feriale determinato automaticamente" sqref="C3:H3" xr:uid="{00000000-0002-0000-0600-000000000000}"/>
    <dataValidation allowBlank="1" showInputMessage="1" showErrorMessage="1" prompt="Calendario del mese di luglio" sqref="A1" xr:uid="{00000000-0002-0000-0600-000001000000}"/>
    <dataValidation allowBlank="1" showInputMessage="1" showErrorMessage="1" prompt="L'anno in questa cella viene aggiornato automaticamente in base all'anno immesso nel foglio di lavoro Gennaio. Il calendario seguente include date del mese precedente e successivo, per cui è usato un carattere più chiaro" sqref="B2:D2" xr:uid="{00000000-0002-0000-0600-000002000000}"/>
    <dataValidation allowBlank="1" showInputMessage="1" showErrorMessage="1" prompt="Questa riga e le righe 6, 8, 10, 12 e 14 contengono i giorni di calendario della settimana. Se la cella non contiene il numero 1, si tratta di un giorno del mese precedente. Immettere le note nella cella D15." sqref="B4" xr:uid="{00000000-0002-0000-0600-000003000000}"/>
    <dataValidation allowBlank="1" showInputMessage="1" showErrorMessage="1" prompt="Nelle celle di questa riga e delle righe 7, 9, 11, 13 e 15 è possibile immettere le note giornaliere relative al giorno del calendario indicato nella cella soprastante." sqref="B5" xr:uid="{00000000-0002-0000-0600-000004000000}"/>
    <dataValidation allowBlank="1" showInputMessage="1" prompt="Immettere le note del mese in questa cella" sqref="D15:H15" xr:uid="{00000000-0002-0000-0600-000005000000}"/>
    <dataValidation allowBlank="1" showInputMessage="1" prompt="Immettere le note del mese nella cella sottostante" sqref="D14:H14" xr:uid="{00000000-0002-0000-0600-000006000000}"/>
    <dataValidation allowBlank="1" showInputMessage="1" showErrorMessage="1" prompt="Questa riga contiene i nomi dei giorni feriali per il calendario. Questa cella contiene il giorno iniziale della settimana. Per cambiare il giorno di inizio della settimana, selezionare un nuovo giorno feriale nella cella L5 del foglio di lavoro Gennaio." sqref="B3" xr:uid="{00000000-0002-0000-0600-000007000000}"/>
  </dataValidations>
  <printOptions horizontalCentered="1"/>
  <pageMargins left="0.25" right="0.25" top="0.5" bottom="0.5" header="0.3" footer="0.3"/>
  <pageSetup paperSize="9" orientation="landscape" r:id="rId1"/>
  <headerFooter differentFirst="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A1:I15"/>
  <sheetViews>
    <sheetView showGridLines="0" workbookViewId="0"/>
  </sheetViews>
  <sheetFormatPr defaultColWidth="8.90625" defaultRowHeight="13.8" x14ac:dyDescent="0.25"/>
  <cols>
    <col min="1" max="1" width="1.81640625" style="1" customWidth="1"/>
    <col min="2" max="8" width="15.453125" style="1" customWidth="1"/>
    <col min="9" max="9" width="1.81640625" style="1" customWidth="1"/>
    <col min="10" max="10" width="10.6328125" style="16" customWidth="1"/>
    <col min="11" max="16384" width="8.90625" style="16"/>
  </cols>
  <sheetData>
    <row r="1" spans="1:9" s="1" customFormat="1" ht="9" customHeight="1" x14ac:dyDescent="0.25">
      <c r="I1" s="1" t="s">
        <v>1</v>
      </c>
    </row>
    <row r="2" spans="1:9" s="2" customFormat="1" ht="100.5" customHeight="1" x14ac:dyDescent="0.25">
      <c r="B2" s="36" t="str">
        <f>"Agosto "&amp;AnnoCalendario</f>
        <v>Agosto 2021</v>
      </c>
      <c r="C2" s="36"/>
      <c r="D2" s="36"/>
      <c r="E2" s="3"/>
      <c r="F2" s="3"/>
      <c r="G2" s="3"/>
      <c r="H2" s="4"/>
    </row>
    <row r="3" spans="1:9" s="5" customFormat="1" ht="19.5" customHeight="1" thickBot="1" x14ac:dyDescent="0.3">
      <c r="A3" s="1"/>
      <c r="B3" s="22" t="str">
        <f>InizioSettimana</f>
        <v>lunedì</v>
      </c>
      <c r="C3" s="22" t="str">
        <f t="shared" ref="C3:H3" si="0">TEXT(C4,"gggg")</f>
        <v>martedì</v>
      </c>
      <c r="D3" s="22" t="str">
        <f t="shared" si="0"/>
        <v>mercoledì</v>
      </c>
      <c r="E3" s="22" t="str">
        <f t="shared" si="0"/>
        <v>giovedì</v>
      </c>
      <c r="F3" s="22" t="str">
        <f t="shared" si="0"/>
        <v>venerdì</v>
      </c>
      <c r="G3" s="22" t="str">
        <f t="shared" si="0"/>
        <v>sabato</v>
      </c>
      <c r="H3" s="22" t="str">
        <f t="shared" si="0"/>
        <v>domenica</v>
      </c>
    </row>
    <row r="4" spans="1:9" s="8" customFormat="1" ht="19.5" customHeight="1" x14ac:dyDescent="0.25">
      <c r="A4" s="7"/>
      <c r="B4" s="24">
        <f t="array" ref="B4:H4">GiorniESettimane+DATE(AnnoCalendario,8,1)-WEEKDAY(DATE(AnnoCalendario,8,1),(InizioSettimana="Lunedì")+1)+1</f>
        <v>44403</v>
      </c>
      <c r="C4" s="24">
        <v>44404</v>
      </c>
      <c r="D4" s="24">
        <v>44405</v>
      </c>
      <c r="E4" s="24">
        <v>44406</v>
      </c>
      <c r="F4" s="24">
        <v>44407</v>
      </c>
      <c r="G4" s="24">
        <v>44408</v>
      </c>
      <c r="H4" s="24">
        <v>44409</v>
      </c>
    </row>
    <row r="5" spans="1:9" s="10" customFormat="1" ht="48" customHeight="1" x14ac:dyDescent="0.25">
      <c r="A5" s="6"/>
      <c r="B5" s="9"/>
      <c r="C5" s="9"/>
      <c r="D5" s="9"/>
      <c r="E5" s="9"/>
      <c r="F5" s="9"/>
      <c r="G5" s="9"/>
      <c r="H5" s="9"/>
    </row>
    <row r="6" spans="1:9" s="8" customFormat="1" ht="19.5" customHeight="1" x14ac:dyDescent="0.25">
      <c r="A6" s="7"/>
      <c r="B6" s="27">
        <f t="array" ref="B6:H6">GiorniESettimane+DATE(AnnoCalendario,8,1)-WEEKDAY(DATE(AnnoCalendario,8,1),(InizioSettimana="Lunedì")+1)+8</f>
        <v>44410</v>
      </c>
      <c r="C6" s="27">
        <v>44411</v>
      </c>
      <c r="D6" s="27">
        <v>44412</v>
      </c>
      <c r="E6" s="27">
        <v>44413</v>
      </c>
      <c r="F6" s="27">
        <v>44414</v>
      </c>
      <c r="G6" s="27">
        <v>44415</v>
      </c>
      <c r="H6" s="27">
        <v>44416</v>
      </c>
    </row>
    <row r="7" spans="1:9" s="10" customFormat="1" ht="48" customHeight="1" x14ac:dyDescent="0.25">
      <c r="A7" s="6"/>
      <c r="B7" s="19"/>
      <c r="C7" s="19"/>
      <c r="D7" s="19"/>
      <c r="E7" s="19"/>
      <c r="F7" s="19"/>
      <c r="G7" s="19"/>
      <c r="H7" s="19"/>
    </row>
    <row r="8" spans="1:9" s="8" customFormat="1" ht="19.5" customHeight="1" x14ac:dyDescent="0.25">
      <c r="A8" s="7"/>
      <c r="B8" s="24">
        <f t="array" ref="B8:H8">GiorniESettimane+DATE(AnnoCalendario,8,1)-WEEKDAY(DATE(AnnoCalendario,8,1),(InizioSettimana="Lunedì")+1)+15</f>
        <v>44417</v>
      </c>
      <c r="C8" s="24">
        <v>44418</v>
      </c>
      <c r="D8" s="24">
        <v>44419</v>
      </c>
      <c r="E8" s="24">
        <v>44420</v>
      </c>
      <c r="F8" s="24">
        <v>44421</v>
      </c>
      <c r="G8" s="24">
        <v>44422</v>
      </c>
      <c r="H8" s="24">
        <v>44423</v>
      </c>
    </row>
    <row r="9" spans="1:9" s="10" customFormat="1" ht="48" customHeight="1" x14ac:dyDescent="0.25">
      <c r="A9" s="6"/>
      <c r="B9" s="9"/>
      <c r="C9" s="9"/>
      <c r="D9" s="9"/>
      <c r="E9" s="9"/>
      <c r="F9" s="9"/>
      <c r="G9" s="9"/>
      <c r="H9" s="9"/>
    </row>
    <row r="10" spans="1:9" s="8" customFormat="1" ht="19.5" customHeight="1" x14ac:dyDescent="0.25">
      <c r="A10" s="7"/>
      <c r="B10" s="27">
        <f t="array" ref="B10:H10">GiorniESettimane+DATE(AnnoCalendario,8,1)-WEEKDAY(DATE(AnnoCalendario,8,1),(InizioSettimana="Lunedì")+1)+22</f>
        <v>44424</v>
      </c>
      <c r="C10" s="27">
        <v>44425</v>
      </c>
      <c r="D10" s="27">
        <v>44426</v>
      </c>
      <c r="E10" s="27">
        <v>44427</v>
      </c>
      <c r="F10" s="27">
        <v>44428</v>
      </c>
      <c r="G10" s="27">
        <v>44429</v>
      </c>
      <c r="H10" s="27">
        <v>44430</v>
      </c>
    </row>
    <row r="11" spans="1:9" s="10" customFormat="1" ht="48" customHeight="1" x14ac:dyDescent="0.25">
      <c r="A11" s="6"/>
      <c r="B11" s="19"/>
      <c r="C11" s="19"/>
      <c r="D11" s="19"/>
      <c r="E11" s="19"/>
      <c r="F11" s="19"/>
      <c r="G11" s="19"/>
      <c r="H11" s="19"/>
    </row>
    <row r="12" spans="1:9" s="8" customFormat="1" ht="19.5" customHeight="1" x14ac:dyDescent="0.25">
      <c r="A12" s="7"/>
      <c r="B12" s="24">
        <f t="array" ref="B12:H12">GiorniESettimane+DATE(AnnoCalendario,8,1)-WEEKDAY(DATE(AnnoCalendario,8,1),(InizioSettimana="Lunedì")+1)+29</f>
        <v>44431</v>
      </c>
      <c r="C12" s="24">
        <v>44432</v>
      </c>
      <c r="D12" s="24">
        <v>44433</v>
      </c>
      <c r="E12" s="24">
        <v>44434</v>
      </c>
      <c r="F12" s="24">
        <v>44435</v>
      </c>
      <c r="G12" s="24">
        <v>44436</v>
      </c>
      <c r="H12" s="24">
        <v>44437</v>
      </c>
    </row>
    <row r="13" spans="1:9" s="10" customFormat="1" ht="48" customHeight="1" x14ac:dyDescent="0.25">
      <c r="A13" s="6"/>
      <c r="B13" s="9"/>
      <c r="C13" s="9"/>
      <c r="D13" s="9"/>
      <c r="E13" s="9"/>
      <c r="F13" s="9"/>
      <c r="G13" s="9"/>
      <c r="H13" s="9"/>
    </row>
    <row r="14" spans="1:9" s="8" customFormat="1" ht="19.5" customHeight="1" x14ac:dyDescent="0.25">
      <c r="A14" s="7"/>
      <c r="B14" s="27">
        <f t="array" ref="B14:C14">GiorniESettimane+DATE(AnnoCalendario,8,1)-WEEKDAY(DATE(AnnoCalendario,8,1),(InizioSettimana="Lunedì")+1)+36</f>
        <v>44438</v>
      </c>
      <c r="C14" s="27">
        <v>44439</v>
      </c>
      <c r="D14" s="37" t="s">
        <v>0</v>
      </c>
      <c r="E14" s="37"/>
      <c r="F14" s="37"/>
      <c r="G14" s="37"/>
      <c r="H14" s="37"/>
    </row>
    <row r="15" spans="1:9" s="10" customFormat="1" ht="48" customHeight="1" x14ac:dyDescent="0.25">
      <c r="A15" s="6"/>
      <c r="B15" s="19"/>
      <c r="C15" s="19"/>
      <c r="D15" s="38"/>
      <c r="E15" s="38"/>
      <c r="F15" s="38"/>
      <c r="G15" s="38"/>
      <c r="H15" s="38"/>
    </row>
  </sheetData>
  <mergeCells count="3">
    <mergeCell ref="B2:D2"/>
    <mergeCell ref="D14:H14"/>
    <mergeCell ref="D15:H15"/>
  </mergeCells>
  <conditionalFormatting sqref="B12:H12 B14:C14">
    <cfRule type="expression" dxfId="9" priority="2">
      <formula>AND(DAY(B12)&gt;=1,DAY(B12)&lt;=15)</formula>
    </cfRule>
  </conditionalFormatting>
  <conditionalFormatting sqref="B4:G4">
    <cfRule type="expression" dxfId="8" priority="1">
      <formula>DAY(B4)&gt;8</formula>
    </cfRule>
  </conditionalFormatting>
  <dataValidations count="8">
    <dataValidation allowBlank="1" showInputMessage="1" showErrorMessage="1" prompt="Giorno feriale determinato automaticamente" sqref="C3:H3" xr:uid="{00000000-0002-0000-0700-000000000000}"/>
    <dataValidation allowBlank="1" showInputMessage="1" showErrorMessage="1" prompt="L'anno in questa cella viene aggiornato automaticamente in base all'anno immesso nel foglio di lavoro Gennaio. Il calendario seguente include date del mese precedente e successivo, per cui è usato un carattere più chiaro" sqref="B2:D2" xr:uid="{00000000-0002-0000-0700-000001000000}"/>
    <dataValidation allowBlank="1" showInputMessage="1" showErrorMessage="1" prompt="Calendario del mese di agosto" sqref="A1" xr:uid="{00000000-0002-0000-0700-000002000000}"/>
    <dataValidation allowBlank="1" showInputMessage="1" showErrorMessage="1" prompt="Questa riga contiene i nomi dei giorni feriali per il calendario. Questa cella contiene il giorno iniziale della settimana. Per cambiare il giorno di inizio della settimana, selezionare un nuovo giorno feriale nella cella L5 del foglio di lavoro Gennaio." sqref="B3" xr:uid="{00000000-0002-0000-0700-000003000000}"/>
    <dataValidation allowBlank="1" showInputMessage="1" prompt="Immettere le note del mese nella cella sottostante" sqref="D14:H14" xr:uid="{00000000-0002-0000-0700-000004000000}"/>
    <dataValidation allowBlank="1" showInputMessage="1" prompt="Immettere le note del mese in questa cella" sqref="D15:H15" xr:uid="{00000000-0002-0000-0700-000005000000}"/>
    <dataValidation allowBlank="1" showInputMessage="1" showErrorMessage="1" prompt="Nelle celle di questa riga e delle righe 7, 9, 11, 13 e 15 è possibile immettere le note giornaliere relative al giorno del calendario indicato nella cella soprastante." sqref="B5" xr:uid="{00000000-0002-0000-0700-000006000000}"/>
    <dataValidation allowBlank="1" showInputMessage="1" showErrorMessage="1" prompt="Questa riga e le righe 6, 8, 10, 12 e 14 contengono i giorni di calendario della settimana. Se la cella non contiene il numero 1, si tratta di un giorno del mese precedente. Immettere le note nella cella D15." sqref="B4" xr:uid="{00000000-0002-0000-0700-000007000000}"/>
  </dataValidations>
  <printOptions horizontalCentered="1"/>
  <pageMargins left="0.25" right="0.25" top="0.5" bottom="0.5" header="0.3" footer="0.3"/>
  <pageSetup paperSize="9" orientation="landscape" r:id="rId1"/>
  <headerFooter differentFirst="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59999389629810485"/>
    <pageSetUpPr fitToPage="1"/>
  </sheetPr>
  <dimension ref="A1:I15"/>
  <sheetViews>
    <sheetView showGridLines="0" zoomScaleNormal="100" workbookViewId="0"/>
  </sheetViews>
  <sheetFormatPr defaultColWidth="8.90625" defaultRowHeight="13.8" x14ac:dyDescent="0.25"/>
  <cols>
    <col min="1" max="1" width="1.81640625" style="1" customWidth="1"/>
    <col min="2" max="8" width="15.453125" style="1" customWidth="1"/>
    <col min="9" max="9" width="1.81640625" style="1" customWidth="1"/>
    <col min="10" max="10" width="10.6328125" style="16" customWidth="1"/>
    <col min="11" max="16384" width="8.90625" style="16"/>
  </cols>
  <sheetData>
    <row r="1" spans="1:9" s="1" customFormat="1" ht="9" customHeight="1" x14ac:dyDescent="0.25">
      <c r="I1" s="1" t="s">
        <v>1</v>
      </c>
    </row>
    <row r="2" spans="1:9" s="2" customFormat="1" ht="100.5" customHeight="1" x14ac:dyDescent="0.25">
      <c r="B2" s="39" t="str">
        <f>"Settembre "&amp;AnnoCalendario</f>
        <v>Settembre 2021</v>
      </c>
      <c r="C2" s="39"/>
      <c r="D2" s="39"/>
      <c r="E2" s="3"/>
      <c r="F2" s="3"/>
      <c r="G2" s="3"/>
      <c r="H2" s="4"/>
    </row>
    <row r="3" spans="1:9" s="5" customFormat="1" ht="19.5" customHeight="1" thickBot="1" x14ac:dyDescent="0.3">
      <c r="A3" s="1"/>
      <c r="B3" s="23" t="str">
        <f>InizioSettimana</f>
        <v>lunedì</v>
      </c>
      <c r="C3" s="23" t="str">
        <f t="shared" ref="C3:H3" si="0">TEXT(C4,"gggg")</f>
        <v>martedì</v>
      </c>
      <c r="D3" s="23" t="str">
        <f t="shared" si="0"/>
        <v>mercoledì</v>
      </c>
      <c r="E3" s="23" t="str">
        <f t="shared" si="0"/>
        <v>giovedì</v>
      </c>
      <c r="F3" s="23" t="str">
        <f t="shared" si="0"/>
        <v>venerdì</v>
      </c>
      <c r="G3" s="23" t="str">
        <f t="shared" si="0"/>
        <v>sabato</v>
      </c>
      <c r="H3" s="23" t="str">
        <f t="shared" si="0"/>
        <v>domenica</v>
      </c>
    </row>
    <row r="4" spans="1:9" s="8" customFormat="1" ht="19.5" customHeight="1" x14ac:dyDescent="0.25">
      <c r="A4" s="7"/>
      <c r="B4" s="24">
        <f t="array" ref="B4:H4">GiorniESettimane+DATE(AnnoCalendario,9,1)-WEEKDAY(DATE(AnnoCalendario,9,1),(InizioSettimana="Lunedì")+1)+1</f>
        <v>44438</v>
      </c>
      <c r="C4" s="24">
        <v>44439</v>
      </c>
      <c r="D4" s="24">
        <v>44440</v>
      </c>
      <c r="E4" s="24">
        <v>44441</v>
      </c>
      <c r="F4" s="24">
        <v>44442</v>
      </c>
      <c r="G4" s="24">
        <v>44443</v>
      </c>
      <c r="H4" s="24">
        <v>44444</v>
      </c>
    </row>
    <row r="5" spans="1:9" s="10" customFormat="1" ht="48" customHeight="1" x14ac:dyDescent="0.25">
      <c r="A5" s="6"/>
      <c r="B5" s="9"/>
      <c r="C5" s="9"/>
      <c r="D5" s="9"/>
      <c r="E5" s="9"/>
      <c r="F5" s="9"/>
      <c r="G5" s="9"/>
      <c r="H5" s="9"/>
    </row>
    <row r="6" spans="1:9" s="8" customFormat="1" ht="19.5" customHeight="1" x14ac:dyDescent="0.25">
      <c r="A6" s="7"/>
      <c r="B6" s="26">
        <f t="array" ref="B6:H6">GiorniESettimane+DATE(AnnoCalendario,9,1)-WEEKDAY(DATE(AnnoCalendario,9,1),(InizioSettimana="Lunedì")+1)+8</f>
        <v>44445</v>
      </c>
      <c r="C6" s="26">
        <v>44446</v>
      </c>
      <c r="D6" s="26">
        <v>44447</v>
      </c>
      <c r="E6" s="26">
        <v>44448</v>
      </c>
      <c r="F6" s="26">
        <v>44449</v>
      </c>
      <c r="G6" s="26">
        <v>44450</v>
      </c>
      <c r="H6" s="26">
        <v>44451</v>
      </c>
    </row>
    <row r="7" spans="1:9" s="10" customFormat="1" ht="48" customHeight="1" x14ac:dyDescent="0.25">
      <c r="A7" s="6"/>
      <c r="B7" s="18"/>
      <c r="C7" s="18"/>
      <c r="D7" s="18"/>
      <c r="E7" s="18"/>
      <c r="F7" s="18"/>
      <c r="G7" s="18"/>
      <c r="H7" s="18"/>
    </row>
    <row r="8" spans="1:9" s="8" customFormat="1" ht="19.5" customHeight="1" x14ac:dyDescent="0.25">
      <c r="A8" s="7"/>
      <c r="B8" s="24">
        <f t="array" ref="B8:H8">GiorniESettimane+DATE(AnnoCalendario,9,1)-WEEKDAY(DATE(AnnoCalendario,9,1),(InizioSettimana="Lunedì")+1)+15</f>
        <v>44452</v>
      </c>
      <c r="C8" s="24">
        <v>44453</v>
      </c>
      <c r="D8" s="24">
        <v>44454</v>
      </c>
      <c r="E8" s="24">
        <v>44455</v>
      </c>
      <c r="F8" s="24">
        <v>44456</v>
      </c>
      <c r="G8" s="24">
        <v>44457</v>
      </c>
      <c r="H8" s="24">
        <v>44458</v>
      </c>
    </row>
    <row r="9" spans="1:9" s="10" customFormat="1" ht="48" customHeight="1" x14ac:dyDescent="0.25">
      <c r="A9" s="6"/>
      <c r="B9" s="9"/>
      <c r="C9" s="9"/>
      <c r="D9" s="9"/>
      <c r="E9" s="9"/>
      <c r="F9" s="9"/>
      <c r="G9" s="9"/>
      <c r="H9" s="9"/>
    </row>
    <row r="10" spans="1:9" s="8" customFormat="1" ht="19.5" customHeight="1" x14ac:dyDescent="0.25">
      <c r="A10" s="7"/>
      <c r="B10" s="26">
        <f t="array" ref="B10:H10">GiorniESettimane+DATE(AnnoCalendario,9,1)-WEEKDAY(DATE(AnnoCalendario,9,1),(InizioSettimana="Lunedì")+1)+22</f>
        <v>44459</v>
      </c>
      <c r="C10" s="26">
        <v>44460</v>
      </c>
      <c r="D10" s="26">
        <v>44461</v>
      </c>
      <c r="E10" s="26">
        <v>44462</v>
      </c>
      <c r="F10" s="26">
        <v>44463</v>
      </c>
      <c r="G10" s="26">
        <v>44464</v>
      </c>
      <c r="H10" s="26">
        <v>44465</v>
      </c>
    </row>
    <row r="11" spans="1:9" s="10" customFormat="1" ht="48" customHeight="1" x14ac:dyDescent="0.25">
      <c r="A11" s="6"/>
      <c r="B11" s="18"/>
      <c r="C11" s="18"/>
      <c r="D11" s="18"/>
      <c r="E11" s="18"/>
      <c r="F11" s="18"/>
      <c r="G11" s="18"/>
      <c r="H11" s="18"/>
    </row>
    <row r="12" spans="1:9" s="8" customFormat="1" ht="19.5" customHeight="1" x14ac:dyDescent="0.25">
      <c r="A12" s="7"/>
      <c r="B12" s="24">
        <f t="array" ref="B12:H12">GiorniESettimane+DATE(AnnoCalendario,9,1)-WEEKDAY(DATE(AnnoCalendario,9,1),(InizioSettimana="Lunedì")+1)+29</f>
        <v>44466</v>
      </c>
      <c r="C12" s="24">
        <v>44467</v>
      </c>
      <c r="D12" s="24">
        <v>44468</v>
      </c>
      <c r="E12" s="24">
        <v>44469</v>
      </c>
      <c r="F12" s="24">
        <v>44470</v>
      </c>
      <c r="G12" s="24">
        <v>44471</v>
      </c>
      <c r="H12" s="24">
        <v>44472</v>
      </c>
    </row>
    <row r="13" spans="1:9" s="10" customFormat="1" ht="48" customHeight="1" x14ac:dyDescent="0.25">
      <c r="A13" s="6"/>
      <c r="B13" s="9"/>
      <c r="C13" s="9"/>
      <c r="D13" s="9"/>
      <c r="E13" s="9"/>
      <c r="F13" s="9"/>
      <c r="G13" s="9"/>
      <c r="H13" s="9"/>
    </row>
    <row r="14" spans="1:9" s="8" customFormat="1" ht="19.5" customHeight="1" x14ac:dyDescent="0.25">
      <c r="A14" s="7"/>
      <c r="B14" s="26">
        <f t="array" ref="B14:C14">GiorniESettimane+DATE(AnnoCalendario,9,1)-WEEKDAY(DATE(AnnoCalendario,9,1),(InizioSettimana="Lunedì")+1)+36</f>
        <v>44473</v>
      </c>
      <c r="C14" s="26">
        <v>44474</v>
      </c>
      <c r="D14" s="40" t="s">
        <v>0</v>
      </c>
      <c r="E14" s="40"/>
      <c r="F14" s="40"/>
      <c r="G14" s="40"/>
      <c r="H14" s="40"/>
    </row>
    <row r="15" spans="1:9" s="10" customFormat="1" ht="48" customHeight="1" x14ac:dyDescent="0.25">
      <c r="A15" s="6"/>
      <c r="B15" s="18"/>
      <c r="C15" s="18"/>
      <c r="D15" s="41"/>
      <c r="E15" s="41"/>
      <c r="F15" s="41"/>
      <c r="G15" s="41"/>
      <c r="H15" s="41"/>
    </row>
  </sheetData>
  <mergeCells count="3">
    <mergeCell ref="B2:D2"/>
    <mergeCell ref="D14:H14"/>
    <mergeCell ref="D15:H15"/>
  </mergeCells>
  <conditionalFormatting sqref="B12:H12 B14:C14">
    <cfRule type="expression" dxfId="7" priority="2">
      <formula>AND(DAY(B12)&gt;=1,DAY(B12)&lt;=15)</formula>
    </cfRule>
  </conditionalFormatting>
  <conditionalFormatting sqref="B4:G4">
    <cfRule type="expression" dxfId="6" priority="1">
      <formula>DAY(B4)&gt;8</formula>
    </cfRule>
  </conditionalFormatting>
  <dataValidations count="8">
    <dataValidation allowBlank="1" showInputMessage="1" showErrorMessage="1" prompt="Giorno feriale determinato automaticamente" sqref="C3:H3" xr:uid="{00000000-0002-0000-0800-000000000000}"/>
    <dataValidation allowBlank="1" showInputMessage="1" showErrorMessage="1" prompt="L'anno in questa cella viene aggiornato automaticamente in base all'anno immesso nel foglio di lavoro Gennaio. Il calendario seguente include date del mese precedente e successivo, per cui è usato un carattere più chiaro" sqref="B2:D2" xr:uid="{00000000-0002-0000-0800-000001000000}"/>
    <dataValidation allowBlank="1" showInputMessage="1" showErrorMessage="1" prompt="Calendario del mese di settembre" sqref="A1" xr:uid="{00000000-0002-0000-0800-000002000000}"/>
    <dataValidation allowBlank="1" showInputMessage="1" showErrorMessage="1" prompt="Questa riga e le righe 6, 8, 10, 12 e 14 contengono i giorni di calendario della settimana. Se la cella non contiene il numero 1, si tratta di un giorno del mese precedente. Immettere le note nella cella D15." sqref="B4" xr:uid="{00000000-0002-0000-0800-000003000000}"/>
    <dataValidation allowBlank="1" showInputMessage="1" showErrorMessage="1" prompt="Nelle celle di questa riga e delle righe 7, 9, 11, 13 e 15 è possibile immettere le note giornaliere relative al giorno del calendario indicato nella cella soprastante." sqref="B5" xr:uid="{00000000-0002-0000-0800-000004000000}"/>
    <dataValidation allowBlank="1" showInputMessage="1" prompt="Immettere le note del mese in questa cella" sqref="D15:H15" xr:uid="{00000000-0002-0000-0800-000005000000}"/>
    <dataValidation allowBlank="1" showInputMessage="1" prompt="Immettere le note del mese nella cella sottostante" sqref="D14:H14" xr:uid="{00000000-0002-0000-0800-000006000000}"/>
    <dataValidation allowBlank="1" showInputMessage="1" showErrorMessage="1" prompt="Questa riga contiene i nomi dei giorni feriali per il calendario. Questa cella contiene il giorno iniziale della settimana. Per cambiare il giorno di inizio della settimana, selezionare un nuovo giorno feriale nella cella L5 del foglio di lavoro Gennaio." sqref="B3" xr:uid="{00000000-0002-0000-0800-000007000000}"/>
  </dataValidations>
  <printOptions horizontalCentered="1"/>
  <pageMargins left="0.25" right="0.25" top="0.5" bottom="0.5" header="0.3" footer="0.3"/>
  <pageSetup paperSize="9" orientation="landscape"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DC8601-1110-494A-8C5D-E21BD4AA5AA7}">
  <ds:schemaRefs>
    <ds:schemaRef ds:uri="http://schemas.microsoft.com/office/2006/metadata/properties"/>
    <ds:schemaRef ds:uri="http://schemas.microsoft.com/office/infopath/2007/PartnerControls"/>
    <ds:schemaRef ds:uri="71af3243-3dd4-4a8d-8c0d-dd76da1f02a5"/>
  </ds:schemaRefs>
</ds:datastoreItem>
</file>

<file path=customXml/itemProps2.xml><?xml version="1.0" encoding="utf-8"?>
<ds:datastoreItem xmlns:ds="http://schemas.openxmlformats.org/officeDocument/2006/customXml" ds:itemID="{61EF227C-DC09-4996-BA58-3E29E07C9A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50ED7A-F40D-4202-BC8A-572A5FDC2D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TM34128371</Templat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39</vt:i4>
      </vt:variant>
    </vt:vector>
  </HeadingPairs>
  <TitlesOfParts>
    <vt:vector size="51" baseType="lpstr">
      <vt:lpstr>Gennaio</vt:lpstr>
      <vt:lpstr>Febbraio</vt:lpstr>
      <vt:lpstr>Marzo</vt:lpstr>
      <vt:lpstr>Aprile</vt:lpstr>
      <vt:lpstr>Maggio</vt:lpstr>
      <vt:lpstr>Giu</vt:lpstr>
      <vt:lpstr>Luglio</vt:lpstr>
      <vt:lpstr>Agosto</vt:lpstr>
      <vt:lpstr>Settembre</vt:lpstr>
      <vt:lpstr>Ottobre</vt:lpstr>
      <vt:lpstr>Novembre</vt:lpstr>
      <vt:lpstr>Dicembre</vt:lpstr>
      <vt:lpstr>AnnoCalendario</vt:lpstr>
      <vt:lpstr>Agosto!Area_stampa</vt:lpstr>
      <vt:lpstr>Aprile!Area_stampa</vt:lpstr>
      <vt:lpstr>Dicembre!Area_stampa</vt:lpstr>
      <vt:lpstr>Febbraio!Area_stampa</vt:lpstr>
      <vt:lpstr>Gennaio!Area_stampa</vt:lpstr>
      <vt:lpstr>Giu!Area_stampa</vt:lpstr>
      <vt:lpstr>Luglio!Area_stampa</vt:lpstr>
      <vt:lpstr>Maggio!Area_stampa</vt:lpstr>
      <vt:lpstr>Marzo!Area_stampa</vt:lpstr>
      <vt:lpstr>Novembre!Area_stampa</vt:lpstr>
      <vt:lpstr>Ottobre!Area_stampa</vt:lpstr>
      <vt:lpstr>Settembre!Area_stampa</vt:lpstr>
      <vt:lpstr>AreaTitoloColonna1..H12.1</vt:lpstr>
      <vt:lpstr>AreaTitoloColonna1..H12.10</vt:lpstr>
      <vt:lpstr>AreaTitoloColonna1..H12.11</vt:lpstr>
      <vt:lpstr>AreaTitoloColonna1..H12.12</vt:lpstr>
      <vt:lpstr>AreaTitoloColonna1..H12.2</vt:lpstr>
      <vt:lpstr>AreaTitoloColonna1..H12.3</vt:lpstr>
      <vt:lpstr>AreaTitoloColonna1..H12.4</vt:lpstr>
      <vt:lpstr>AreaTitoloColonna1..H12.5</vt:lpstr>
      <vt:lpstr>AreaTitoloColonna1..H12.6</vt:lpstr>
      <vt:lpstr>AreaTitoloColonna1..H12.7</vt:lpstr>
      <vt:lpstr>AreaTitoloColonna1..H12.8</vt:lpstr>
      <vt:lpstr>AreaTitoloColonna1..H12.9</vt:lpstr>
      <vt:lpstr>AreaTitoloColonna2..C14.1</vt:lpstr>
      <vt:lpstr>AreaTitoloColonna2..C14.10</vt:lpstr>
      <vt:lpstr>AreaTitoloColonna2..C14.11</vt:lpstr>
      <vt:lpstr>AreaTitoloColonna2..C14.12</vt:lpstr>
      <vt:lpstr>AreaTitoloColonna2..C14.2</vt:lpstr>
      <vt:lpstr>AreaTitoloColonna2..C14.3</vt:lpstr>
      <vt:lpstr>AreaTitoloColonna2..C14.4</vt:lpstr>
      <vt:lpstr>AreaTitoloColonna2..C14.5</vt:lpstr>
      <vt:lpstr>AreaTitoloColonna2..C14.6</vt:lpstr>
      <vt:lpstr>AreaTitoloColonna2..C14.7</vt:lpstr>
      <vt:lpstr>AreaTitoloColonna2..C14.8</vt:lpstr>
      <vt:lpstr>AreaTitoloColonna2..C14.9</vt:lpstr>
      <vt:lpstr>AreaTitoloRiga1..K3</vt:lpstr>
      <vt:lpstr>InizioSettimana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2020-10-06T20:15:16Z</dcterms:created>
  <dcterms:modified xsi:type="dcterms:W3CDTF">2021-09-30T11:21:23Z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